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00-САЙТЫ-XL\xl\empty\"/>
    </mc:Choice>
  </mc:AlternateContent>
  <bookViews>
    <workbookView xWindow="0" yWindow="0" windowWidth="23040" windowHeight="10452"/>
  </bookViews>
  <sheets>
    <sheet name="главная" sheetId="1" r:id="rId1"/>
    <sheet name="справочники" sheetId="2" r:id="rId2"/>
  </sheets>
  <definedNames>
    <definedName name="_xlnm._FilterDatabase" localSheetId="0" hidden="1">главная!$E$6:$F$305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13" i="1" l="1"/>
  <c r="Q106" i="1"/>
  <c r="Q99" i="1"/>
  <c r="Q92" i="1"/>
  <c r="B3" i="2" l="1"/>
  <c r="B2" i="2"/>
  <c r="Z235" i="1"/>
  <c r="Z239" i="1" s="1"/>
  <c r="N208" i="1"/>
  <c r="Z242" i="1" l="1"/>
  <c r="Z251" i="1"/>
  <c r="W235" i="1"/>
  <c r="H192" i="1" l="1"/>
  <c r="H175" i="1"/>
  <c r="H158" i="1"/>
  <c r="H141" i="1"/>
  <c r="N190" i="1"/>
  <c r="Q182" i="1"/>
  <c r="N173" i="1"/>
  <c r="Q165" i="1"/>
  <c r="N156" i="1"/>
  <c r="Q148" i="1"/>
  <c r="N139" i="1"/>
  <c r="Q131" i="1"/>
  <c r="I113" i="1"/>
  <c r="H115" i="1"/>
  <c r="I106" i="1"/>
  <c r="H108" i="1"/>
  <c r="I99" i="1"/>
  <c r="H101" i="1"/>
  <c r="I92" i="1"/>
  <c r="H94" i="1" l="1"/>
  <c r="H82" i="1"/>
  <c r="N80" i="1"/>
  <c r="Q72" i="1"/>
  <c r="H65" i="1"/>
  <c r="N63" i="1"/>
  <c r="Q55" i="1"/>
  <c r="H48" i="1"/>
  <c r="N46" i="1"/>
  <c r="Q38" i="1"/>
  <c r="H31" i="1"/>
  <c r="N29" i="1"/>
  <c r="Q21" i="1"/>
  <c r="AB1" i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s="1"/>
  <c r="AA6" i="1" l="1"/>
  <c r="AA248" i="1" s="1"/>
  <c r="AA173" i="1" l="1"/>
  <c r="AA167" i="1"/>
  <c r="AA156" i="1"/>
  <c r="AA139" i="1"/>
  <c r="AA190" i="1"/>
  <c r="AA133" i="1"/>
  <c r="AA141" i="1" s="1"/>
  <c r="AA184" i="1"/>
  <c r="AA150" i="1"/>
  <c r="AA158" i="1" s="1"/>
  <c r="AA40" i="1"/>
  <c r="AA101" i="1" s="1"/>
  <c r="AA63" i="1"/>
  <c r="AA57" i="1"/>
  <c r="AA108" i="1" s="1"/>
  <c r="AA80" i="1"/>
  <c r="AA74" i="1"/>
  <c r="AA46" i="1"/>
  <c r="AA29" i="1"/>
  <c r="AA23" i="1"/>
  <c r="AB6" i="1"/>
  <c r="AB248" i="1" s="1"/>
  <c r="AA82" i="1" l="1"/>
  <c r="AA115" i="1" s="1"/>
  <c r="AA175" i="1"/>
  <c r="AA192" i="1"/>
  <c r="AA124" i="1"/>
  <c r="AB167" i="1"/>
  <c r="AB150" i="1"/>
  <c r="AB139" i="1"/>
  <c r="AB190" i="1"/>
  <c r="AB133" i="1"/>
  <c r="AB173" i="1"/>
  <c r="AB184" i="1"/>
  <c r="AB156" i="1"/>
  <c r="AA65" i="1"/>
  <c r="AA48" i="1"/>
  <c r="AB63" i="1"/>
  <c r="AB29" i="1"/>
  <c r="AB57" i="1"/>
  <c r="AB80" i="1"/>
  <c r="AB46" i="1"/>
  <c r="AB74" i="1"/>
  <c r="AB23" i="1"/>
  <c r="AB40" i="1"/>
  <c r="AA31" i="1"/>
  <c r="AA94" i="1" s="1"/>
  <c r="AA87" i="1" s="1"/>
  <c r="AC6" i="1"/>
  <c r="AC248" i="1" s="1"/>
  <c r="AB141" i="1" l="1"/>
  <c r="AB175" i="1"/>
  <c r="AB158" i="1"/>
  <c r="AB82" i="1"/>
  <c r="AB115" i="1" s="1"/>
  <c r="AC139" i="1"/>
  <c r="AC190" i="1"/>
  <c r="AC133" i="1"/>
  <c r="AC184" i="1"/>
  <c r="AC156" i="1"/>
  <c r="AC167" i="1"/>
  <c r="AC150" i="1"/>
  <c r="AC173" i="1"/>
  <c r="AB192" i="1"/>
  <c r="AB124" i="1" s="1"/>
  <c r="AB65" i="1"/>
  <c r="AB108" i="1"/>
  <c r="AB48" i="1"/>
  <c r="AB101" i="1"/>
  <c r="AB31" i="1"/>
  <c r="AA14" i="1"/>
  <c r="AA213" i="1" s="1"/>
  <c r="AC57" i="1"/>
  <c r="AC108" i="1" s="1"/>
  <c r="AC80" i="1"/>
  <c r="AC74" i="1"/>
  <c r="AC29" i="1"/>
  <c r="AC40" i="1"/>
  <c r="AC101" i="1" s="1"/>
  <c r="AC46" i="1"/>
  <c r="AC63" i="1"/>
  <c r="AC23" i="1"/>
  <c r="AD6" i="1"/>
  <c r="AD248" i="1" s="1"/>
  <c r="AC158" i="1" l="1"/>
  <c r="AC175" i="1"/>
  <c r="AD190" i="1"/>
  <c r="AD133" i="1"/>
  <c r="AD184" i="1"/>
  <c r="AD156" i="1"/>
  <c r="AD139" i="1"/>
  <c r="AD150" i="1"/>
  <c r="AD173" i="1"/>
  <c r="AD167" i="1"/>
  <c r="AA120" i="1"/>
  <c r="AA198" i="1" s="1"/>
  <c r="AC192" i="1"/>
  <c r="AC141" i="1"/>
  <c r="AC31" i="1"/>
  <c r="AC94" i="1" s="1"/>
  <c r="AB14" i="1"/>
  <c r="AB213" i="1" s="1"/>
  <c r="AB94" i="1"/>
  <c r="AC65" i="1"/>
  <c r="AC48" i="1"/>
  <c r="AC82" i="1"/>
  <c r="AC115" i="1" s="1"/>
  <c r="AD80" i="1"/>
  <c r="AD23" i="1"/>
  <c r="AD74" i="1"/>
  <c r="AD46" i="1"/>
  <c r="AD63" i="1"/>
  <c r="AD29" i="1"/>
  <c r="AD40" i="1"/>
  <c r="AD101" i="1" s="1"/>
  <c r="AD57" i="1"/>
  <c r="AD108" i="1" s="1"/>
  <c r="AE6" i="1"/>
  <c r="AE248" i="1" s="1"/>
  <c r="AD82" i="1" l="1"/>
  <c r="AD115" i="1" s="1"/>
  <c r="AC124" i="1"/>
  <c r="AD158" i="1"/>
  <c r="AD141" i="1"/>
  <c r="AD175" i="1"/>
  <c r="AD192" i="1"/>
  <c r="AC87" i="1"/>
  <c r="AE184" i="1"/>
  <c r="AE156" i="1"/>
  <c r="AE150" i="1"/>
  <c r="AE190" i="1"/>
  <c r="AE173" i="1"/>
  <c r="AE167" i="1"/>
  <c r="AE139" i="1"/>
  <c r="AE133" i="1"/>
  <c r="AD65" i="1"/>
  <c r="AD48" i="1"/>
  <c r="AB87" i="1"/>
  <c r="AB120" i="1" s="1"/>
  <c r="AB198" i="1" s="1"/>
  <c r="AB221" i="1" s="1"/>
  <c r="AB239" i="1" s="1"/>
  <c r="AB251" i="1" s="1"/>
  <c r="AD31" i="1"/>
  <c r="AD94" i="1" s="1"/>
  <c r="AE74" i="1"/>
  <c r="AE40" i="1"/>
  <c r="AE101" i="1" s="1"/>
  <c r="AE57" i="1"/>
  <c r="AE108" i="1" s="1"/>
  <c r="AE46" i="1"/>
  <c r="AE29" i="1"/>
  <c r="AE63" i="1"/>
  <c r="AE80" i="1"/>
  <c r="AE23" i="1"/>
  <c r="AC14" i="1"/>
  <c r="AF6" i="1"/>
  <c r="AD124" i="1" l="1"/>
  <c r="AD87" i="1"/>
  <c r="AF251" i="1"/>
  <c r="AF248" i="1"/>
  <c r="AE158" i="1"/>
  <c r="AE141" i="1"/>
  <c r="AF213" i="1"/>
  <c r="AF224" i="1"/>
  <c r="AF221" i="1"/>
  <c r="AF239" i="1"/>
  <c r="AF242" i="1"/>
  <c r="AF208" i="1"/>
  <c r="AF217" i="1"/>
  <c r="AF175" i="1"/>
  <c r="AF156" i="1"/>
  <c r="AF120" i="1"/>
  <c r="AF101" i="1"/>
  <c r="AF184" i="1"/>
  <c r="AF124" i="1"/>
  <c r="AF150" i="1"/>
  <c r="AF108" i="1"/>
  <c r="AF141" i="1"/>
  <c r="AF158" i="1"/>
  <c r="AF139" i="1"/>
  <c r="AF198" i="1"/>
  <c r="AF192" i="1"/>
  <c r="AF173" i="1"/>
  <c r="AF115" i="1"/>
  <c r="AF167" i="1"/>
  <c r="AF190" i="1"/>
  <c r="AF133" i="1"/>
  <c r="AE192" i="1"/>
  <c r="AE82" i="1"/>
  <c r="AE115" i="1" s="1"/>
  <c r="AE175" i="1"/>
  <c r="AD14" i="1"/>
  <c r="AD213" i="1" s="1"/>
  <c r="AC120" i="1"/>
  <c r="AC198" i="1" s="1"/>
  <c r="AC213" i="1"/>
  <c r="AA203" i="1"/>
  <c r="AA221" i="1" s="1"/>
  <c r="AA224" i="1" s="1"/>
  <c r="AF94" i="1"/>
  <c r="AE48" i="1"/>
  <c r="AE31" i="1"/>
  <c r="AE94" i="1" s="1"/>
  <c r="AE87" i="1" s="1"/>
  <c r="AE65" i="1"/>
  <c r="AE14" i="1" s="1"/>
  <c r="AE213" i="1" s="1"/>
  <c r="AF82" i="1"/>
  <c r="AF65" i="1"/>
  <c r="AF87" i="1"/>
  <c r="AF14" i="1"/>
  <c r="AF46" i="1"/>
  <c r="AF31" i="1"/>
  <c r="AF23" i="1"/>
  <c r="AF63" i="1"/>
  <c r="AF40" i="1"/>
  <c r="AF48" i="1"/>
  <c r="AF57" i="1"/>
  <c r="AF29" i="1"/>
  <c r="AF80" i="1"/>
  <c r="AF74" i="1"/>
  <c r="AG6" i="1"/>
  <c r="AG251" i="1" l="1"/>
  <c r="AG248" i="1"/>
  <c r="AE124" i="1"/>
  <c r="AG221" i="1"/>
  <c r="AG239" i="1"/>
  <c r="AG224" i="1"/>
  <c r="AG213" i="1"/>
  <c r="AG217" i="1"/>
  <c r="AG242" i="1"/>
  <c r="AG208" i="1"/>
  <c r="AG150" i="1"/>
  <c r="AG141" i="1"/>
  <c r="AG120" i="1"/>
  <c r="AG101" i="1"/>
  <c r="AG108" i="1"/>
  <c r="AG192" i="1"/>
  <c r="AG173" i="1"/>
  <c r="AG198" i="1"/>
  <c r="AG167" i="1"/>
  <c r="AG115" i="1"/>
  <c r="AG158" i="1"/>
  <c r="AG139" i="1"/>
  <c r="AG190" i="1"/>
  <c r="AG133" i="1"/>
  <c r="AG156" i="1"/>
  <c r="AG184" i="1"/>
  <c r="AG124" i="1"/>
  <c r="AG175" i="1"/>
  <c r="AA239" i="1"/>
  <c r="AB224" i="1"/>
  <c r="AD120" i="1"/>
  <c r="AD198" i="1" s="1"/>
  <c r="AD221" i="1" s="1"/>
  <c r="AD239" i="1" s="1"/>
  <c r="AD251" i="1" s="1"/>
  <c r="W203" i="1"/>
  <c r="AA208" i="1" s="1"/>
  <c r="AA217" i="1" s="1"/>
  <c r="AC221" i="1"/>
  <c r="AC239" i="1" s="1"/>
  <c r="AC251" i="1" s="1"/>
  <c r="AE120" i="1"/>
  <c r="AG94" i="1"/>
  <c r="AG87" i="1"/>
  <c r="AG40" i="1"/>
  <c r="AG14" i="1"/>
  <c r="AG63" i="1"/>
  <c r="AG31" i="1"/>
  <c r="AG23" i="1"/>
  <c r="AG57" i="1"/>
  <c r="AG29" i="1"/>
  <c r="AG80" i="1"/>
  <c r="AG48" i="1"/>
  <c r="AG74" i="1"/>
  <c r="AG46" i="1"/>
  <c r="AG65" i="1"/>
  <c r="AG82" i="1"/>
  <c r="AH6" i="1"/>
  <c r="AH248" i="1" l="1"/>
  <c r="AH251" i="1"/>
  <c r="AA242" i="1"/>
  <c r="AB242" i="1" s="1"/>
  <c r="AC242" i="1" s="1"/>
  <c r="AD242" i="1" s="1"/>
  <c r="AA251" i="1"/>
  <c r="AH224" i="1"/>
  <c r="AH239" i="1"/>
  <c r="AH213" i="1"/>
  <c r="AH208" i="1"/>
  <c r="AH217" i="1"/>
  <c r="AH221" i="1"/>
  <c r="AH242" i="1"/>
  <c r="AH141" i="1"/>
  <c r="AH192" i="1"/>
  <c r="AH173" i="1"/>
  <c r="AH101" i="1"/>
  <c r="AH124" i="1"/>
  <c r="AH150" i="1"/>
  <c r="AH167" i="1"/>
  <c r="AH120" i="1"/>
  <c r="AH115" i="1"/>
  <c r="AH158" i="1"/>
  <c r="AH139" i="1"/>
  <c r="AH108" i="1"/>
  <c r="AH198" i="1"/>
  <c r="AH190" i="1"/>
  <c r="AH133" i="1"/>
  <c r="AH184" i="1"/>
  <c r="AH175" i="1"/>
  <c r="AH156" i="1"/>
  <c r="AC224" i="1"/>
  <c r="AD224" i="1" s="1"/>
  <c r="AB208" i="1"/>
  <c r="AC208" i="1" s="1"/>
  <c r="AE198" i="1"/>
  <c r="AE221" i="1" s="1"/>
  <c r="AE239" i="1" s="1"/>
  <c r="AE251" i="1" s="1"/>
  <c r="AH94" i="1"/>
  <c r="AH46" i="1"/>
  <c r="AH63" i="1"/>
  <c r="AH48" i="1"/>
  <c r="AH31" i="1"/>
  <c r="AH23" i="1"/>
  <c r="AH57" i="1"/>
  <c r="AH14" i="1"/>
  <c r="AH80" i="1"/>
  <c r="AH65" i="1"/>
  <c r="AH74" i="1"/>
  <c r="AH82" i="1"/>
  <c r="AH87" i="1"/>
  <c r="AH29" i="1"/>
  <c r="AH40" i="1"/>
  <c r="AI6" i="1"/>
  <c r="AI248" i="1" l="1"/>
  <c r="AI251" i="1"/>
  <c r="AE242" i="1"/>
  <c r="AI217" i="1"/>
  <c r="AI242" i="1"/>
  <c r="AI224" i="1"/>
  <c r="AI239" i="1"/>
  <c r="AI208" i="1"/>
  <c r="AI213" i="1"/>
  <c r="AI221" i="1"/>
  <c r="AI192" i="1"/>
  <c r="AI173" i="1"/>
  <c r="AI167" i="1"/>
  <c r="AI158" i="1"/>
  <c r="AI139" i="1"/>
  <c r="AI190" i="1"/>
  <c r="AI133" i="1"/>
  <c r="AI120" i="1"/>
  <c r="AI101" i="1"/>
  <c r="AI124" i="1"/>
  <c r="AI108" i="1"/>
  <c r="AI184" i="1"/>
  <c r="AI198" i="1"/>
  <c r="AI175" i="1"/>
  <c r="AI156" i="1"/>
  <c r="AI150" i="1"/>
  <c r="AI115" i="1"/>
  <c r="AI141" i="1"/>
  <c r="AE224" i="1"/>
  <c r="AB217" i="1"/>
  <c r="AD208" i="1"/>
  <c r="AD217" i="1" s="1"/>
  <c r="AC217" i="1"/>
  <c r="AI94" i="1"/>
  <c r="AI40" i="1"/>
  <c r="AI29" i="1"/>
  <c r="AI63" i="1"/>
  <c r="AI57" i="1"/>
  <c r="AI80" i="1"/>
  <c r="AI48" i="1"/>
  <c r="AI74" i="1"/>
  <c r="AI14" i="1"/>
  <c r="AI82" i="1"/>
  <c r="AI65" i="1"/>
  <c r="AI31" i="1"/>
  <c r="AI23" i="1"/>
  <c r="AI87" i="1"/>
  <c r="AI46" i="1"/>
  <c r="AJ6" i="1"/>
  <c r="AJ251" i="1" l="1"/>
  <c r="AJ248" i="1"/>
  <c r="AJ242" i="1"/>
  <c r="AJ208" i="1"/>
  <c r="AJ217" i="1"/>
  <c r="AJ224" i="1"/>
  <c r="AJ239" i="1"/>
  <c r="AJ213" i="1"/>
  <c r="AJ221" i="1"/>
  <c r="AJ167" i="1"/>
  <c r="AJ158" i="1"/>
  <c r="AJ139" i="1"/>
  <c r="AJ133" i="1"/>
  <c r="AJ108" i="1"/>
  <c r="AJ173" i="1"/>
  <c r="AJ190" i="1"/>
  <c r="AJ150" i="1"/>
  <c r="AJ184" i="1"/>
  <c r="AJ124" i="1"/>
  <c r="AJ120" i="1"/>
  <c r="AJ101" i="1"/>
  <c r="AJ175" i="1"/>
  <c r="AJ156" i="1"/>
  <c r="AJ198" i="1"/>
  <c r="AJ141" i="1"/>
  <c r="AJ192" i="1"/>
  <c r="AJ115" i="1"/>
  <c r="AE208" i="1"/>
  <c r="AJ94" i="1"/>
  <c r="AJ63" i="1"/>
  <c r="AJ57" i="1"/>
  <c r="AJ80" i="1"/>
  <c r="AJ48" i="1"/>
  <c r="AJ65" i="1"/>
  <c r="AJ31" i="1"/>
  <c r="AJ74" i="1"/>
  <c r="AJ82" i="1"/>
  <c r="AJ87" i="1"/>
  <c r="AJ14" i="1"/>
  <c r="AJ46" i="1"/>
  <c r="AJ23" i="1"/>
  <c r="AJ29" i="1"/>
  <c r="AJ40" i="1"/>
  <c r="AK6" i="1"/>
  <c r="AK248" i="1" l="1"/>
  <c r="AK251" i="1"/>
  <c r="AK242" i="1"/>
  <c r="AK208" i="1"/>
  <c r="AK221" i="1"/>
  <c r="AK217" i="1"/>
  <c r="AK239" i="1"/>
  <c r="AK224" i="1"/>
  <c r="AK213" i="1"/>
  <c r="AK158" i="1"/>
  <c r="AK139" i="1"/>
  <c r="AK115" i="1"/>
  <c r="AK120" i="1"/>
  <c r="AK101" i="1"/>
  <c r="AK190" i="1"/>
  <c r="AK133" i="1"/>
  <c r="AK124" i="1"/>
  <c r="AK198" i="1"/>
  <c r="AK167" i="1"/>
  <c r="AK184" i="1"/>
  <c r="AK175" i="1"/>
  <c r="AK156" i="1"/>
  <c r="AK150" i="1"/>
  <c r="AK141" i="1"/>
  <c r="AK192" i="1"/>
  <c r="AK173" i="1"/>
  <c r="AK108" i="1"/>
  <c r="AE217" i="1"/>
  <c r="AK94" i="1"/>
  <c r="AK57" i="1"/>
  <c r="AK80" i="1"/>
  <c r="AK74" i="1"/>
  <c r="AK29" i="1"/>
  <c r="AK87" i="1"/>
  <c r="AK82" i="1"/>
  <c r="AK65" i="1"/>
  <c r="AK46" i="1"/>
  <c r="AK40" i="1"/>
  <c r="AK63" i="1"/>
  <c r="AK14" i="1"/>
  <c r="AK23" i="1"/>
  <c r="AK48" i="1"/>
  <c r="AK31" i="1"/>
  <c r="AL6" i="1"/>
  <c r="AL248" i="1" l="1"/>
  <c r="AL251" i="1"/>
  <c r="AL221" i="1"/>
  <c r="AL242" i="1"/>
  <c r="AL208" i="1"/>
  <c r="AL213" i="1"/>
  <c r="AL217" i="1"/>
  <c r="AL224" i="1"/>
  <c r="AL239" i="1"/>
  <c r="AL198" i="1"/>
  <c r="AL190" i="1"/>
  <c r="AL133" i="1"/>
  <c r="AL158" i="1"/>
  <c r="AL139" i="1"/>
  <c r="AL184" i="1"/>
  <c r="AL124" i="1"/>
  <c r="AL115" i="1"/>
  <c r="AL156" i="1"/>
  <c r="AL175" i="1"/>
  <c r="AL192" i="1"/>
  <c r="AL150" i="1"/>
  <c r="AL108" i="1"/>
  <c r="AL141" i="1"/>
  <c r="AL173" i="1"/>
  <c r="AL167" i="1"/>
  <c r="AL120" i="1"/>
  <c r="AL101" i="1"/>
  <c r="AL94" i="1"/>
  <c r="AL14" i="1"/>
  <c r="AL80" i="1"/>
  <c r="AL48" i="1"/>
  <c r="AL31" i="1"/>
  <c r="AL23" i="1"/>
  <c r="AL74" i="1"/>
  <c r="AL82" i="1"/>
  <c r="AL65" i="1"/>
  <c r="AL87" i="1"/>
  <c r="AL29" i="1"/>
  <c r="AL46" i="1"/>
  <c r="AL40" i="1"/>
  <c r="AL63" i="1"/>
  <c r="AL57" i="1"/>
  <c r="AM6" i="1"/>
  <c r="AM251" i="1" l="1"/>
  <c r="AM248" i="1"/>
  <c r="AM213" i="1"/>
  <c r="AM221" i="1"/>
  <c r="AM242" i="1"/>
  <c r="AM224" i="1"/>
  <c r="AM208" i="1"/>
  <c r="AM217" i="1"/>
  <c r="AM239" i="1"/>
  <c r="AM184" i="1"/>
  <c r="AM124" i="1"/>
  <c r="AM108" i="1"/>
  <c r="AM198" i="1"/>
  <c r="AM175" i="1"/>
  <c r="AM156" i="1"/>
  <c r="AM150" i="1"/>
  <c r="AM167" i="1"/>
  <c r="AM120" i="1"/>
  <c r="AM115" i="1"/>
  <c r="AM190" i="1"/>
  <c r="AM141" i="1"/>
  <c r="AM133" i="1"/>
  <c r="AM192" i="1"/>
  <c r="AM173" i="1"/>
  <c r="AM101" i="1"/>
  <c r="AM158" i="1"/>
  <c r="AM139" i="1"/>
  <c r="AM94" i="1"/>
  <c r="AM74" i="1"/>
  <c r="AM14" i="1"/>
  <c r="AM82" i="1"/>
  <c r="AM65" i="1"/>
  <c r="AM87" i="1"/>
  <c r="AM29" i="1"/>
  <c r="AM46" i="1"/>
  <c r="AM40" i="1"/>
  <c r="AM63" i="1"/>
  <c r="AM57" i="1"/>
  <c r="AM48" i="1"/>
  <c r="AM80" i="1"/>
  <c r="AM31" i="1"/>
  <c r="AM23" i="1"/>
  <c r="AN6" i="1"/>
  <c r="AN248" i="1" l="1"/>
  <c r="AN251" i="1"/>
  <c r="AN213" i="1"/>
  <c r="AN224" i="1"/>
  <c r="AN239" i="1"/>
  <c r="AN221" i="1"/>
  <c r="AN242" i="1"/>
  <c r="AN208" i="1"/>
  <c r="AN217" i="1"/>
  <c r="AN175" i="1"/>
  <c r="AN156" i="1"/>
  <c r="AN120" i="1"/>
  <c r="AN101" i="1"/>
  <c r="AN150" i="1"/>
  <c r="AN108" i="1"/>
  <c r="AN158" i="1"/>
  <c r="AN184" i="1"/>
  <c r="AN198" i="1"/>
  <c r="AN141" i="1"/>
  <c r="AN139" i="1"/>
  <c r="AN192" i="1"/>
  <c r="AN173" i="1"/>
  <c r="AN115" i="1"/>
  <c r="AN167" i="1"/>
  <c r="AN124" i="1"/>
  <c r="AN190" i="1"/>
  <c r="AN133" i="1"/>
  <c r="AN94" i="1"/>
  <c r="AN82" i="1"/>
  <c r="AN65" i="1"/>
  <c r="AN87" i="1"/>
  <c r="AN14" i="1"/>
  <c r="AN46" i="1"/>
  <c r="AN31" i="1"/>
  <c r="AN23" i="1"/>
  <c r="AN40" i="1"/>
  <c r="AN63" i="1"/>
  <c r="AN57" i="1"/>
  <c r="AN29" i="1"/>
  <c r="AN80" i="1"/>
  <c r="AN48" i="1"/>
  <c r="AN74" i="1"/>
  <c r="AO6" i="1"/>
  <c r="AO251" i="1" l="1"/>
  <c r="AO248" i="1"/>
  <c r="AO213" i="1"/>
  <c r="AO221" i="1"/>
  <c r="AO208" i="1"/>
  <c r="AO217" i="1"/>
  <c r="AO224" i="1"/>
  <c r="AO239" i="1"/>
  <c r="AO242" i="1"/>
  <c r="AO150" i="1"/>
  <c r="AO141" i="1"/>
  <c r="AO120" i="1"/>
  <c r="AO101" i="1"/>
  <c r="AO192" i="1"/>
  <c r="AO173" i="1"/>
  <c r="AO108" i="1"/>
  <c r="AO175" i="1"/>
  <c r="AO198" i="1"/>
  <c r="AO167" i="1"/>
  <c r="AO115" i="1"/>
  <c r="AO133" i="1"/>
  <c r="AO158" i="1"/>
  <c r="AO139" i="1"/>
  <c r="AO190" i="1"/>
  <c r="AO184" i="1"/>
  <c r="AO124" i="1"/>
  <c r="AO156" i="1"/>
  <c r="AO94" i="1"/>
  <c r="AO87" i="1"/>
  <c r="AO40" i="1"/>
  <c r="AO57" i="1"/>
  <c r="AO14" i="1"/>
  <c r="AO63" i="1"/>
  <c r="AO31" i="1"/>
  <c r="AO23" i="1"/>
  <c r="AO80" i="1"/>
  <c r="AO48" i="1"/>
  <c r="AO74" i="1"/>
  <c r="AO29" i="1"/>
  <c r="AO46" i="1"/>
  <c r="AO82" i="1"/>
  <c r="AO65" i="1"/>
  <c r="AP6" i="1"/>
  <c r="AP251" i="1" l="1"/>
  <c r="W251" i="1" s="1"/>
  <c r="W254" i="1" s="1"/>
  <c r="AP248" i="1"/>
  <c r="AP224" i="1"/>
  <c r="AP239" i="1"/>
  <c r="W239" i="1" s="1"/>
  <c r="AP213" i="1"/>
  <c r="W213" i="1" s="1"/>
  <c r="AP217" i="1"/>
  <c r="W217" i="1" s="1"/>
  <c r="AP208" i="1"/>
  <c r="W208" i="1" s="1"/>
  <c r="AP221" i="1"/>
  <c r="W228" i="1" s="1"/>
  <c r="AP242" i="1"/>
  <c r="AP141" i="1"/>
  <c r="W141" i="1" s="1"/>
  <c r="AP192" i="1"/>
  <c r="W192" i="1" s="1"/>
  <c r="AP173" i="1"/>
  <c r="AP120" i="1"/>
  <c r="W120" i="1" s="1"/>
  <c r="AP167" i="1"/>
  <c r="AP101" i="1"/>
  <c r="W101" i="1" s="1"/>
  <c r="AP124" i="1"/>
  <c r="W124" i="1" s="1"/>
  <c r="AP150" i="1"/>
  <c r="AP158" i="1"/>
  <c r="W158" i="1" s="1"/>
  <c r="AP139" i="1"/>
  <c r="AP108" i="1"/>
  <c r="W108" i="1" s="1"/>
  <c r="AP198" i="1"/>
  <c r="W198" i="1" s="1"/>
  <c r="AP190" i="1"/>
  <c r="AP133" i="1"/>
  <c r="AP184" i="1"/>
  <c r="AP115" i="1"/>
  <c r="W115" i="1" s="1"/>
  <c r="AP175" i="1"/>
  <c r="W175" i="1" s="1"/>
  <c r="AP156" i="1"/>
  <c r="W242" i="1"/>
  <c r="W224" i="1"/>
  <c r="AP94" i="1"/>
  <c r="W94" i="1" s="1"/>
  <c r="AP46" i="1"/>
  <c r="AP63" i="1"/>
  <c r="AP14" i="1"/>
  <c r="W14" i="1" s="1"/>
  <c r="AP80" i="1"/>
  <c r="AP48" i="1"/>
  <c r="W48" i="1" s="1"/>
  <c r="AP23" i="1"/>
  <c r="AP57" i="1"/>
  <c r="AP31" i="1"/>
  <c r="W31" i="1" s="1"/>
  <c r="AP74" i="1"/>
  <c r="AP82" i="1"/>
  <c r="W82" i="1" s="1"/>
  <c r="AP65" i="1"/>
  <c r="W65" i="1" s="1"/>
  <c r="AP87" i="1"/>
  <c r="W87" i="1" s="1"/>
  <c r="AP40" i="1"/>
  <c r="AP29" i="1"/>
  <c r="W221" i="1" l="1"/>
</calcChain>
</file>

<file path=xl/sharedStrings.xml><?xml version="1.0" encoding="utf-8"?>
<sst xmlns="http://schemas.openxmlformats.org/spreadsheetml/2006/main" count="428" uniqueCount="111">
  <si>
    <t>комментарий</t>
  </si>
  <si>
    <t>показатель</t>
  </si>
  <si>
    <t>детализация</t>
  </si>
  <si>
    <t>ед.изм.</t>
  </si>
  <si>
    <t>значение</t>
  </si>
  <si>
    <t>итого</t>
  </si>
  <si>
    <t>старт</t>
  </si>
  <si>
    <t>первый год проекта</t>
  </si>
  <si>
    <t>*</t>
  </si>
  <si>
    <t>год</t>
  </si>
  <si>
    <t>горизонт расчетов</t>
  </si>
  <si>
    <t>кол-во лет</t>
  </si>
  <si>
    <t>выручка</t>
  </si>
  <si>
    <t>1-ый год</t>
  </si>
  <si>
    <t>шт</t>
  </si>
  <si>
    <t>скорость прироста г/г</t>
  </si>
  <si>
    <t>^</t>
  </si>
  <si>
    <t>скорость прироста</t>
  </si>
  <si>
    <t>линейная</t>
  </si>
  <si>
    <t>геометрическая</t>
  </si>
  <si>
    <t>экспоненциальная</t>
  </si>
  <si>
    <t>вып.список</t>
  </si>
  <si>
    <t>коэффициент (q) прироста</t>
  </si>
  <si>
    <t>средний чек в 1-ый год</t>
  </si>
  <si>
    <t>%</t>
  </si>
  <si>
    <t>средний чек</t>
  </si>
  <si>
    <t>среднегодовой процент индексации</t>
  </si>
  <si>
    <t>кол-во продаж продукта-3 в 1-ый год</t>
  </si>
  <si>
    <t>кол-во продаж продукта-3</t>
  </si>
  <si>
    <t>ср. ст-ть 1ого продукта-3</t>
  </si>
  <si>
    <t>выручка от продажи продукта-3</t>
  </si>
  <si>
    <t>кол-во продаж продукта-4 в 1-ый год</t>
  </si>
  <si>
    <t>кол-во продаж продукта-4</t>
  </si>
  <si>
    <t>ср. ст-ть 1ого продукта-4</t>
  </si>
  <si>
    <t>выручка от продажи продукта-4</t>
  </si>
  <si>
    <t>переменные расходы</t>
  </si>
  <si>
    <t>тип зависимости перем. расходов</t>
  </si>
  <si>
    <t>от количества продаж</t>
  </si>
  <si>
    <t>% от стоимости продаж</t>
  </si>
  <si>
    <t>тип зависимости переменных расходов</t>
  </si>
  <si>
    <t>продукт-1</t>
  </si>
  <si>
    <t>продукт-2</t>
  </si>
  <si>
    <t>продукт-3</t>
  </si>
  <si>
    <t>продукт-4</t>
  </si>
  <si>
    <t>расходы на продажу собств.решений</t>
  </si>
  <si>
    <t>расходы на продажу транзакций</t>
  </si>
  <si>
    <t>расходы на продажу продукта-3</t>
  </si>
  <si>
    <t>расходы на продажу продукта-4</t>
  </si>
  <si>
    <t>маржинальная прибыль</t>
  </si>
  <si>
    <t>постоянные расходы</t>
  </si>
  <si>
    <t>ФОТ</t>
  </si>
  <si>
    <t>кол-во персонала в первый год</t>
  </si>
  <si>
    <t>чел</t>
  </si>
  <si>
    <t>кол-во персонала</t>
  </si>
  <si>
    <t>кол-во единиц оборудования в 1-ый год</t>
  </si>
  <si>
    <t>Расходы на содержание оборудования</t>
  </si>
  <si>
    <t>кол-во единиц оборудования</t>
  </si>
  <si>
    <t>стоимость содерж. оборуд. в 1-ый год</t>
  </si>
  <si>
    <t>ср. ст-ть содерж. 1ой ед. оборудования</t>
  </si>
  <si>
    <t>средняя з/п</t>
  </si>
  <si>
    <t>средний чек на содержание</t>
  </si>
  <si>
    <t>средняя годовая з/п одного сотрудника в 1-ый год</t>
  </si>
  <si>
    <t>годовая з/п одного сотрудника</t>
  </si>
  <si>
    <t>кол-во кв.м. аренды помещений в 1-ый год</t>
  </si>
  <si>
    <t>аренда помещений</t>
  </si>
  <si>
    <t>кв.м.</t>
  </si>
  <si>
    <t>кол-во кв.м. арендованных площадей</t>
  </si>
  <si>
    <t>арендная ставка в 1-ый год</t>
  </si>
  <si>
    <t>ст-ть 1ого кв.м. арендуемой площади</t>
  </si>
  <si>
    <t>кол-во единиц расхода-4 в 1-ый год</t>
  </si>
  <si>
    <t>расходы-4</t>
  </si>
  <si>
    <t>кол-во единиц расхода-4</t>
  </si>
  <si>
    <t>средний чек затрат в 1-ый год</t>
  </si>
  <si>
    <t>ср. ст-ть 1ой единицы расхода-4</t>
  </si>
  <si>
    <t>средний чек затрат</t>
  </si>
  <si>
    <t>средний чек звтрат</t>
  </si>
  <si>
    <t>расходы на аренду помещений</t>
  </si>
  <si>
    <t>EBITDA</t>
  </si>
  <si>
    <t>% стоимости амортизируемых капитальных затрат от 3лет выручки</t>
  </si>
  <si>
    <t>капитальные затраты</t>
  </si>
  <si>
    <t>ОС, торговые марки, лицензии и т.п.</t>
  </si>
  <si>
    <t>кол-во лет амортизации</t>
  </si>
  <si>
    <t>амортизация</t>
  </si>
  <si>
    <t>% налогов от выручки</t>
  </si>
  <si>
    <t>налоги</t>
  </si>
  <si>
    <t>Чистая прибыль</t>
  </si>
  <si>
    <t>Финпоток проекта</t>
  </si>
  <si>
    <t>инвестиции</t>
  </si>
  <si>
    <t>Общая сумма инвестиций</t>
  </si>
  <si>
    <t>Поступление инвестиций</t>
  </si>
  <si>
    <t>IRR проекта</t>
  </si>
  <si>
    <t>Финпоток проекта с учетом инвестиций</t>
  </si>
  <si>
    <t>накопительным итогом</t>
  </si>
  <si>
    <t>Справочники</t>
  </si>
  <si>
    <t>ставка дисконтирования</t>
  </si>
  <si>
    <t>коэффициент дисконтирования</t>
  </si>
  <si>
    <t>доля</t>
  </si>
  <si>
    <t>NPV без возврата инвестиций</t>
  </si>
  <si>
    <t>ROI</t>
  </si>
  <si>
    <t>Бизнес-Проект: Название</t>
  </si>
  <si>
    <t>кол-во продаж продукта-1 в 1-ый год</t>
  </si>
  <si>
    <t>кол-во продаж продукта-1</t>
  </si>
  <si>
    <t>ср. ст-ть 1ой единицы продукта-1</t>
  </si>
  <si>
    <t>руб.</t>
  </si>
  <si>
    <t>выручка от продажи продукта-1</t>
  </si>
  <si>
    <t>кол-во продаж продукта-2 в 1-ый год</t>
  </si>
  <si>
    <t>кол-во продаж продукта-2</t>
  </si>
  <si>
    <t>ср. ст-ть 1ой единицы продукта-2</t>
  </si>
  <si>
    <t>выручка от продажи продукта-2</t>
  </si>
  <si>
    <t>Экспресс Финмодель Бизнес-Проекта</t>
  </si>
  <si>
    <t>+7(985)201-6607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</si>
</sst>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000"/>
    <numFmt numFmtId="166" formatCode="#,##0.000"/>
  </numFmts>
  <fonts count="22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0" tint="-0.249977111117893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sz val="9"/>
      <color theme="1" tint="0.499984740745262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i/>
      <sz val="9"/>
      <color rgb="FFFF0000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sz val="9"/>
      <color theme="5" tint="-0.499984740745262"/>
      <name val="Calibri"/>
      <family val="2"/>
      <charset val="204"/>
      <scheme val="minor"/>
    </font>
    <font>
      <b/>
      <i/>
      <sz val="9"/>
      <color theme="5" tint="-0.499984740745262"/>
      <name val="Calibri"/>
      <family val="2"/>
      <charset val="204"/>
      <scheme val="minor"/>
    </font>
    <font>
      <sz val="9"/>
      <color theme="0" tint="-0.249977111117893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color theme="5" tint="-0.499984740745262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i/>
      <sz val="9"/>
      <color theme="0"/>
      <name val="Calibri"/>
      <family val="2"/>
      <charset val="204"/>
      <scheme val="minor"/>
    </font>
    <font>
      <b/>
      <i/>
      <sz val="9"/>
      <color theme="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lightUp">
        <fgColor theme="8" tint="-0.499984740745262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theme="9" tint="-0.499984740745262"/>
      </bottom>
      <diagonal/>
    </border>
    <border>
      <left/>
      <right/>
      <top style="double">
        <color theme="9" tint="-0.499984740745262"/>
      </top>
      <bottom/>
      <diagonal/>
    </border>
    <border>
      <left/>
      <right/>
      <top/>
      <bottom style="double">
        <color theme="5" tint="-0.499984740745262"/>
      </bottom>
      <diagonal/>
    </border>
    <border>
      <left/>
      <right/>
      <top style="double">
        <color theme="5" tint="-0.499984740745262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right"/>
    </xf>
    <xf numFmtId="1" fontId="6" fillId="6" borderId="0" xfId="0" applyNumberFormat="1" applyFont="1" applyFill="1" applyAlignment="1">
      <alignment horizontal="right"/>
    </xf>
    <xf numFmtId="1" fontId="2" fillId="4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4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" fontId="2" fillId="2" borderId="1" xfId="0" applyNumberFormat="1" applyFont="1" applyFill="1" applyBorder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0" fontId="7" fillId="2" borderId="0" xfId="0" applyFont="1" applyFill="1"/>
    <xf numFmtId="0" fontId="1" fillId="8" borderId="0" xfId="0" applyFont="1" applyFill="1"/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right"/>
    </xf>
    <xf numFmtId="0" fontId="2" fillId="8" borderId="0" xfId="0" applyFont="1" applyFill="1"/>
    <xf numFmtId="0" fontId="3" fillId="5" borderId="0" xfId="0" applyFont="1" applyFill="1" applyAlignment="1">
      <alignment horizontal="center" vertical="center"/>
    </xf>
    <xf numFmtId="0" fontId="1" fillId="7" borderId="0" xfId="0" applyFont="1" applyFill="1"/>
    <xf numFmtId="3" fontId="2" fillId="2" borderId="1" xfId="0" applyNumberFormat="1" applyFont="1" applyFill="1" applyBorder="1"/>
    <xf numFmtId="0" fontId="8" fillId="2" borderId="0" xfId="0" applyFont="1" applyFill="1"/>
    <xf numFmtId="0" fontId="9" fillId="2" borderId="0" xfId="0" applyFont="1" applyFill="1" applyAlignment="1">
      <alignment horizontal="center" vertical="center"/>
    </xf>
    <xf numFmtId="3" fontId="10" fillId="2" borderId="0" xfId="0" applyNumberFormat="1" applyFont="1" applyFill="1"/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0" borderId="0" xfId="0" applyFont="1"/>
    <xf numFmtId="0" fontId="11" fillId="2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2" borderId="2" xfId="0" applyNumberFormat="1" applyFont="1" applyFill="1" applyBorder="1"/>
    <xf numFmtId="0" fontId="1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13" fillId="2" borderId="0" xfId="0" applyFont="1" applyFill="1" applyAlignment="1">
      <alignment horizontal="right"/>
    </xf>
    <xf numFmtId="0" fontId="13" fillId="0" borderId="0" xfId="0" applyFont="1"/>
    <xf numFmtId="164" fontId="8" fillId="2" borderId="0" xfId="0" applyNumberFormat="1" applyFont="1" applyFill="1"/>
    <xf numFmtId="164" fontId="10" fillId="2" borderId="1" xfId="0" applyNumberFormat="1" applyFont="1" applyFill="1" applyBorder="1"/>
    <xf numFmtId="165" fontId="2" fillId="2" borderId="1" xfId="0" applyNumberFormat="1" applyFont="1" applyFill="1" applyBorder="1"/>
    <xf numFmtId="166" fontId="10" fillId="2" borderId="1" xfId="0" applyNumberFormat="1" applyFont="1" applyFill="1" applyBorder="1"/>
    <xf numFmtId="0" fontId="1" fillId="5" borderId="0" xfId="0" applyFont="1" applyFill="1"/>
    <xf numFmtId="3" fontId="1" fillId="5" borderId="0" xfId="0" applyNumberFormat="1" applyFont="1" applyFill="1" applyAlignment="1">
      <alignment horizontal="right"/>
    </xf>
    <xf numFmtId="0" fontId="10" fillId="2" borderId="0" xfId="0" applyFont="1" applyFill="1"/>
    <xf numFmtId="3" fontId="10" fillId="2" borderId="0" xfId="0" applyNumberFormat="1" applyFont="1" applyFill="1" applyAlignment="1">
      <alignment horizontal="right"/>
    </xf>
    <xf numFmtId="165" fontId="10" fillId="2" borderId="0" xfId="0" applyNumberFormat="1" applyFont="1" applyFill="1" applyAlignment="1">
      <alignment horizontal="right"/>
    </xf>
    <xf numFmtId="0" fontId="10" fillId="0" borderId="0" xfId="0" applyFont="1"/>
    <xf numFmtId="0" fontId="14" fillId="2" borderId="0" xfId="0" applyFont="1" applyFill="1"/>
    <xf numFmtId="0" fontId="14" fillId="3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3" fontId="14" fillId="2" borderId="0" xfId="0" applyNumberFormat="1" applyFont="1" applyFill="1"/>
    <xf numFmtId="3" fontId="14" fillId="2" borderId="0" xfId="0" applyNumberFormat="1" applyFont="1" applyFill="1" applyAlignment="1">
      <alignment horizontal="right"/>
    </xf>
    <xf numFmtId="0" fontId="14" fillId="0" borderId="0" xfId="0" applyFont="1"/>
    <xf numFmtId="0" fontId="1" fillId="9" borderId="0" xfId="0" applyFont="1" applyFill="1"/>
    <xf numFmtId="0" fontId="1" fillId="10" borderId="0" xfId="0" applyFont="1" applyFill="1"/>
    <xf numFmtId="0" fontId="3" fillId="9" borderId="0" xfId="0" applyFont="1" applyFill="1" applyAlignment="1">
      <alignment horizontal="center" vertical="center"/>
    </xf>
    <xf numFmtId="3" fontId="1" fillId="9" borderId="0" xfId="0" applyNumberFormat="1" applyFont="1" applyFill="1" applyAlignment="1">
      <alignment horizontal="right"/>
    </xf>
    <xf numFmtId="3" fontId="2" fillId="5" borderId="0" xfId="0" applyNumberFormat="1" applyFont="1" applyFill="1"/>
    <xf numFmtId="3" fontId="2" fillId="3" borderId="0" xfId="0" applyNumberFormat="1" applyFont="1" applyFill="1"/>
    <xf numFmtId="0" fontId="2" fillId="2" borderId="3" xfId="0" applyFont="1" applyFill="1" applyBorder="1"/>
    <xf numFmtId="0" fontId="1" fillId="2" borderId="4" xfId="0" applyFont="1" applyFill="1" applyBorder="1"/>
    <xf numFmtId="0" fontId="2" fillId="2" borderId="5" xfId="0" applyFont="1" applyFill="1" applyBorder="1"/>
    <xf numFmtId="0" fontId="1" fillId="2" borderId="6" xfId="0" applyFont="1" applyFill="1" applyBorder="1"/>
    <xf numFmtId="0" fontId="3" fillId="3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0" fontId="1" fillId="2" borderId="0" xfId="0" applyFont="1" applyFill="1" applyBorder="1"/>
    <xf numFmtId="0" fontId="15" fillId="2" borderId="0" xfId="0" applyFont="1" applyFill="1"/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Border="1"/>
    <xf numFmtId="0" fontId="17" fillId="2" borderId="0" xfId="0" applyFont="1" applyFill="1" applyAlignment="1">
      <alignment horizontal="center" vertical="center"/>
    </xf>
    <xf numFmtId="3" fontId="15" fillId="2" borderId="0" xfId="0" applyNumberFormat="1" applyFont="1" applyFill="1"/>
    <xf numFmtId="3" fontId="16" fillId="2" borderId="0" xfId="0" applyNumberFormat="1" applyFont="1" applyFill="1" applyAlignment="1">
      <alignment horizontal="center" vertical="center"/>
    </xf>
    <xf numFmtId="3" fontId="15" fillId="2" borderId="0" xfId="0" applyNumberFormat="1" applyFont="1" applyFill="1" applyAlignment="1">
      <alignment horizontal="right"/>
    </xf>
    <xf numFmtId="0" fontId="15" fillId="0" borderId="0" xfId="0" applyFont="1"/>
    <xf numFmtId="164" fontId="15" fillId="2" borderId="0" xfId="0" applyNumberFormat="1" applyFont="1" applyFill="1"/>
    <xf numFmtId="3" fontId="2" fillId="7" borderId="0" xfId="0" applyNumberFormat="1" applyFont="1" applyFill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8" fillId="2" borderId="0" xfId="0" applyFont="1" applyFill="1"/>
    <xf numFmtId="0" fontId="18" fillId="2" borderId="7" xfId="0" applyFont="1" applyFill="1" applyBorder="1"/>
    <xf numFmtId="0" fontId="6" fillId="11" borderId="0" xfId="0" applyFont="1" applyFill="1"/>
    <xf numFmtId="0" fontId="18" fillId="8" borderId="0" xfId="0" applyFont="1" applyFill="1"/>
    <xf numFmtId="0" fontId="6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18" fillId="0" borderId="0" xfId="0" applyFont="1"/>
    <xf numFmtId="0" fontId="14" fillId="2" borderId="0" xfId="0" quotePrefix="1" applyFont="1" applyFill="1" applyAlignment="1">
      <alignment horizontal="right" vertical="center"/>
    </xf>
  </cellXfs>
  <cellStyles count="1">
    <cellStyle name="Обычный" xfId="0" builtinId="0"/>
  </cellStyles>
  <dxfs count="72"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ngmnt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8</xdr:row>
      <xdr:rowOff>7620</xdr:rowOff>
    </xdr:from>
    <xdr:to>
      <xdr:col>5</xdr:col>
      <xdr:colOff>190500</xdr:colOff>
      <xdr:row>20</xdr:row>
      <xdr:rowOff>45720</xdr:rowOff>
    </xdr:to>
    <xdr:sp macro="" textlink="">
      <xdr:nvSpPr>
        <xdr:cNvPr id="2" name="Прямоугольник 1"/>
        <xdr:cNvSpPr/>
      </xdr:nvSpPr>
      <xdr:spPr>
        <a:xfrm>
          <a:off x="91440" y="1066800"/>
          <a:ext cx="1744980" cy="124206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900" b="0" baseline="0">
              <a:solidFill>
                <a:srgbClr val="002060"/>
              </a:solidFill>
            </a:rPr>
            <a:t>Для начала моделирования необходимо задать </a:t>
          </a:r>
          <a:r>
            <a:rPr lang="ru-RU" sz="900" b="1" baseline="0">
              <a:solidFill>
                <a:srgbClr val="002060"/>
              </a:solidFill>
            </a:rPr>
            <a:t>год начала </a:t>
          </a:r>
          <a:r>
            <a:rPr lang="ru-RU" sz="900" b="0" baseline="0">
              <a:solidFill>
                <a:srgbClr val="002060"/>
              </a:solidFill>
            </a:rPr>
            <a:t>проекта и количество лет моделирования (</a:t>
          </a:r>
          <a:r>
            <a:rPr lang="ru-RU" sz="900" b="1" baseline="0">
              <a:solidFill>
                <a:srgbClr val="002060"/>
              </a:solidFill>
            </a:rPr>
            <a:t>горизонт расчетов</a:t>
          </a:r>
          <a:r>
            <a:rPr lang="ru-RU" sz="900" b="0" baseline="0">
              <a:solidFill>
                <a:srgbClr val="002060"/>
              </a:solidFill>
            </a:rPr>
            <a:t>). Финмодель представлена в ежегодной детализации. Максимальное кол-во лет - </a:t>
          </a:r>
          <a:r>
            <a:rPr lang="ru-RU" sz="900" b="1" baseline="0">
              <a:solidFill>
                <a:srgbClr val="002060"/>
              </a:solidFill>
            </a:rPr>
            <a:t>16</a:t>
          </a:r>
          <a:r>
            <a:rPr lang="ru-RU" sz="900" b="0" baseline="0">
              <a:solidFill>
                <a:srgbClr val="002060"/>
              </a:solidFill>
            </a:rPr>
            <a:t>.</a:t>
          </a:r>
          <a:endParaRPr lang="ru-RU" sz="900" b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91440</xdr:colOff>
      <xdr:row>20</xdr:row>
      <xdr:rowOff>91440</xdr:rowOff>
    </xdr:from>
    <xdr:to>
      <xdr:col>5</xdr:col>
      <xdr:colOff>190500</xdr:colOff>
      <xdr:row>77</xdr:row>
      <xdr:rowOff>83820</xdr:rowOff>
    </xdr:to>
    <xdr:sp macro="" textlink="">
      <xdr:nvSpPr>
        <xdr:cNvPr id="3" name="Прямоугольник 2"/>
        <xdr:cNvSpPr/>
      </xdr:nvSpPr>
      <xdr:spPr>
        <a:xfrm>
          <a:off x="91440" y="2354580"/>
          <a:ext cx="1744980" cy="561594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900" b="1" baseline="0">
              <a:solidFill>
                <a:srgbClr val="002060"/>
              </a:solidFill>
            </a:rPr>
            <a:t>Выручка.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В модели предполагаются </a:t>
          </a:r>
          <a:r>
            <a:rPr lang="ru-RU" sz="900" b="1" baseline="0">
              <a:solidFill>
                <a:srgbClr val="002060"/>
              </a:solidFill>
            </a:rPr>
            <a:t>4 вида продукции</a:t>
          </a:r>
          <a:r>
            <a:rPr lang="ru-RU" sz="900" b="0" baseline="0">
              <a:solidFill>
                <a:srgbClr val="002060"/>
              </a:solidFill>
            </a:rPr>
            <a:t> (можно добавлять, копируя блоки) - товары, работы или услуги</a:t>
          </a:r>
          <a:r>
            <a:rPr lang="en-US" sz="900" b="0" baseline="0">
              <a:solidFill>
                <a:srgbClr val="002060"/>
              </a:solidFill>
            </a:rPr>
            <a:t>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Рассмотрим типовой блок строк с 17той по 31ую для описания метода задания плана по доходам от продажи одного вида продукции - продукт-1.</a:t>
          </a:r>
        </a:p>
        <a:p>
          <a:pPr algn="l"/>
          <a:r>
            <a:rPr lang="ru-RU" sz="900" b="1" baseline="0">
              <a:solidFill>
                <a:srgbClr val="002060"/>
              </a:solidFill>
            </a:rPr>
            <a:t>Доход (выручка) по продукту-1 </a:t>
          </a:r>
          <a:r>
            <a:rPr lang="ru-RU" sz="900" b="0" baseline="0">
              <a:solidFill>
                <a:srgbClr val="002060"/>
              </a:solidFill>
            </a:rPr>
            <a:t>рассчитывается в строке 31, путем перемножения количества проданного продукта (стр23) на средний чек (стр29).</a:t>
          </a:r>
          <a:endParaRPr lang="en-US" sz="900" b="0" baseline="0">
            <a:solidFill>
              <a:srgbClr val="002060"/>
            </a:solidFill>
          </a:endParaRPr>
        </a:p>
        <a:p>
          <a:pPr algn="l"/>
          <a:r>
            <a:rPr lang="ru-RU" sz="900" b="1" baseline="0">
              <a:solidFill>
                <a:srgbClr val="002060"/>
              </a:solidFill>
            </a:rPr>
            <a:t>Для расчета кол-ва проданного продукта-1 </a:t>
          </a:r>
          <a:r>
            <a:rPr lang="ru-RU" sz="900" b="0" baseline="0">
              <a:solidFill>
                <a:srgbClr val="002060"/>
              </a:solidFill>
            </a:rPr>
            <a:t>необходимо задать в ячейке </a:t>
          </a:r>
          <a:r>
            <a:rPr lang="en-US" sz="900" b="0" baseline="0">
              <a:solidFill>
                <a:srgbClr val="002060"/>
              </a:solidFill>
            </a:rPr>
            <a:t>T17 </a:t>
          </a:r>
          <a:r>
            <a:rPr lang="ru-RU" sz="900" b="0" baseline="0">
              <a:solidFill>
                <a:srgbClr val="002060"/>
              </a:solidFill>
            </a:rPr>
            <a:t>кол-во его продаж в 1ый год; выбрать в ячейке </a:t>
          </a:r>
          <a:r>
            <a:rPr lang="en-US" sz="900" b="0" baseline="0">
              <a:solidFill>
                <a:srgbClr val="002060"/>
              </a:solidFill>
            </a:rPr>
            <a:t>T19 </a:t>
          </a:r>
          <a:r>
            <a:rPr lang="ru-RU" sz="900" b="0" baseline="0">
              <a:solidFill>
                <a:srgbClr val="002060"/>
              </a:solidFill>
            </a:rPr>
            <a:t>из выпадающего списка формулу скорости роста продаж; выбрать в ячейке </a:t>
          </a:r>
          <a:r>
            <a:rPr lang="en-US" sz="900" b="0" baseline="0">
              <a:solidFill>
                <a:srgbClr val="002060"/>
              </a:solidFill>
            </a:rPr>
            <a:t>T21 </a:t>
          </a:r>
          <a:r>
            <a:rPr lang="ru-RU" sz="900" b="0" baseline="0">
              <a:solidFill>
                <a:srgbClr val="002060"/>
              </a:solidFill>
            </a:rPr>
            <a:t>коэффициент для формулы скорости роста.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Для расчета среднего чека продукта-1 </a:t>
          </a:r>
          <a:r>
            <a:rPr lang="ru-RU" sz="9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необходимо задать в ячейке </a:t>
          </a:r>
          <a:r>
            <a:rPr lang="en-US" sz="9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ru-RU" sz="9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lang="en-US" sz="9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9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средний чек в 1ый год и в ячейке </a:t>
          </a:r>
          <a:r>
            <a:rPr lang="en-US" sz="9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ru-RU" sz="9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27 задать процент ежегодной индексации стоимости продукта-1.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Аналогично для каждого продукта.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В строке 14 суммируется </a:t>
          </a:r>
          <a:r>
            <a:rPr lang="ru-RU" sz="9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итоговая выручка </a:t>
          </a:r>
          <a:r>
            <a:rPr lang="ru-RU" sz="9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по всем продуктам.</a:t>
          </a:r>
          <a:endParaRPr lang="ru-RU" sz="900" b="0">
            <a:solidFill>
              <a:srgbClr val="002060"/>
            </a:solidFill>
            <a:effectLst/>
          </a:endParaRPr>
        </a:p>
        <a:p>
          <a:pPr algn="l"/>
          <a:endParaRPr lang="ru-RU" sz="900" b="0" baseline="0">
            <a:solidFill>
              <a:srgbClr val="002060"/>
            </a:solidFill>
          </a:endParaRPr>
        </a:p>
      </xdr:txBody>
    </xdr:sp>
    <xdr:clientData/>
  </xdr:twoCellAnchor>
  <xdr:twoCellAnchor>
    <xdr:from>
      <xdr:col>9</xdr:col>
      <xdr:colOff>60960</xdr:colOff>
      <xdr:row>0</xdr:row>
      <xdr:rowOff>38100</xdr:rowOff>
    </xdr:from>
    <xdr:to>
      <xdr:col>19</xdr:col>
      <xdr:colOff>480060</xdr:colOff>
      <xdr:row>5</xdr:row>
      <xdr:rowOff>22860</xdr:rowOff>
    </xdr:to>
    <xdr:sp macro="" textlink="">
      <xdr:nvSpPr>
        <xdr:cNvPr id="5" name="Прямоугольник 4"/>
        <xdr:cNvSpPr/>
      </xdr:nvSpPr>
      <xdr:spPr>
        <a:xfrm>
          <a:off x="2331720" y="38100"/>
          <a:ext cx="6004560" cy="75438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36000" bIns="0" rtlCol="0" anchor="t"/>
        <a:lstStyle/>
        <a:p>
          <a:pPr algn="l"/>
          <a:r>
            <a:rPr lang="ru-RU" sz="900" b="0">
              <a:solidFill>
                <a:srgbClr val="002060"/>
              </a:solidFill>
            </a:rPr>
            <a:t>1. </a:t>
          </a:r>
          <a:r>
            <a:rPr lang="ru-RU" sz="900" b="1">
              <a:solidFill>
                <a:srgbClr val="FF0000"/>
              </a:solidFill>
            </a:rPr>
            <a:t>*</a:t>
          </a:r>
          <a:r>
            <a:rPr lang="ru-RU" sz="900" b="0">
              <a:solidFill>
                <a:srgbClr val="002060"/>
              </a:solidFill>
            </a:rPr>
            <a:t> - "звездочка</a:t>
          </a:r>
          <a:r>
            <a:rPr lang="ru-RU" sz="900" b="0" baseline="0">
              <a:solidFill>
                <a:srgbClr val="002060"/>
              </a:solidFill>
            </a:rPr>
            <a:t> в модели означает, что справа от нее можно вносить данные или названия показателей вручную;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2. Детализация налоговой нагрузки в модели опущена. Общая налоговая нагрузка по всем налогам вынесена за </a:t>
          </a:r>
          <a:r>
            <a:rPr lang="en-US" sz="900" b="0" baseline="0">
              <a:solidFill>
                <a:srgbClr val="002060"/>
              </a:solidFill>
            </a:rPr>
            <a:t>EBITDA </a:t>
          </a:r>
          <a:r>
            <a:rPr lang="ru-RU" sz="900" b="0" baseline="0">
              <a:solidFill>
                <a:srgbClr val="002060"/>
              </a:solidFill>
            </a:rPr>
            <a:t>и задается через %нт от выручки в ячейке </a:t>
          </a:r>
          <a:r>
            <a:rPr lang="en-US" sz="900" b="0" baseline="0">
              <a:solidFill>
                <a:srgbClr val="002060"/>
              </a:solidFill>
            </a:rPr>
            <a:t>T211</a:t>
          </a:r>
          <a:r>
            <a:rPr lang="ru-RU" sz="900" b="0" baseline="0">
              <a:solidFill>
                <a:srgbClr val="002060"/>
              </a:solidFill>
            </a:rPr>
            <a:t>;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3. В модели также опущен учет оборачиваемости, поэтому до </a:t>
          </a:r>
          <a:r>
            <a:rPr lang="en-US" sz="900" b="0" baseline="0">
              <a:solidFill>
                <a:srgbClr val="002060"/>
              </a:solidFill>
            </a:rPr>
            <a:t>EBITDA</a:t>
          </a:r>
          <a:r>
            <a:rPr lang="ru-RU" sz="900" b="0">
              <a:solidFill>
                <a:srgbClr val="002060"/>
              </a:solidFill>
            </a:rPr>
            <a:t> </a:t>
          </a:r>
          <a:r>
            <a:rPr lang="en-US" sz="900" b="0">
              <a:solidFill>
                <a:srgbClr val="002060"/>
              </a:solidFill>
            </a:rPr>
            <a:t>PL=CF</a:t>
          </a:r>
          <a:r>
            <a:rPr lang="ru-RU" sz="900" b="0">
              <a:solidFill>
                <a:srgbClr val="002060"/>
              </a:solidFill>
            </a:rPr>
            <a:t>, в</a:t>
          </a:r>
          <a:r>
            <a:rPr lang="ru-RU" sz="900" b="0" baseline="0">
              <a:solidFill>
                <a:srgbClr val="002060"/>
              </a:solidFill>
            </a:rPr>
            <a:t> т.ч. поскольку НДС также вынесен за пределы операционной деятельности.</a:t>
          </a:r>
          <a:endParaRPr lang="ru-RU" sz="900" b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91440</xdr:colOff>
      <xdr:row>77</xdr:row>
      <xdr:rowOff>144780</xdr:rowOff>
    </xdr:from>
    <xdr:to>
      <xdr:col>5</xdr:col>
      <xdr:colOff>190500</xdr:colOff>
      <xdr:row>130</xdr:row>
      <xdr:rowOff>137160</xdr:rowOff>
    </xdr:to>
    <xdr:sp macro="" textlink="">
      <xdr:nvSpPr>
        <xdr:cNvPr id="6" name="Прямоугольник 5"/>
        <xdr:cNvSpPr/>
      </xdr:nvSpPr>
      <xdr:spPr>
        <a:xfrm>
          <a:off x="91440" y="8031480"/>
          <a:ext cx="1744980" cy="500634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900" b="1" baseline="0">
              <a:solidFill>
                <a:srgbClr val="002060"/>
              </a:solidFill>
            </a:rPr>
            <a:t>Переменные расходы.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Для каждого вида продукции в модели предусмотрены свои переменные расходы, которые, с одной стороны, также </a:t>
          </a:r>
          <a:r>
            <a:rPr lang="ru-RU" sz="900" b="1" baseline="0">
              <a:solidFill>
                <a:srgbClr val="002060"/>
              </a:solidFill>
            </a:rPr>
            <a:t>можно блоками добавлять при добавлении новых видов продукции</a:t>
          </a:r>
          <a:r>
            <a:rPr lang="ru-RU" sz="900" b="0" baseline="0">
              <a:solidFill>
                <a:srgbClr val="002060"/>
              </a:solidFill>
            </a:rPr>
            <a:t>, а, с другой стороны, можно для каждого вида продукции </a:t>
          </a:r>
          <a:r>
            <a:rPr lang="ru-RU" sz="900" b="1" baseline="0">
              <a:solidFill>
                <a:srgbClr val="002060"/>
              </a:solidFill>
            </a:rPr>
            <a:t>добавлять блоки отражающие детализированные статьи расходов</a:t>
          </a:r>
          <a:r>
            <a:rPr lang="ru-RU" sz="900" b="0" baseline="0">
              <a:solidFill>
                <a:srgbClr val="002060"/>
              </a:solidFill>
            </a:rPr>
            <a:t>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Каждый "переменный расход" может быть связан в модели посредством </a:t>
          </a:r>
          <a:r>
            <a:rPr lang="ru-RU" sz="900" b="1" baseline="0">
              <a:solidFill>
                <a:srgbClr val="002060"/>
              </a:solidFill>
            </a:rPr>
            <a:t>двух типов зависимости</a:t>
          </a:r>
          <a:r>
            <a:rPr lang="ru-RU" sz="900" b="0" baseline="0">
              <a:solidFill>
                <a:srgbClr val="002060"/>
              </a:solidFill>
            </a:rPr>
            <a:t>: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- </a:t>
          </a:r>
          <a:r>
            <a:rPr lang="ru-RU" sz="900" b="0" i="1" baseline="0">
              <a:solidFill>
                <a:srgbClr val="002060"/>
              </a:solidFill>
            </a:rPr>
            <a:t>норма переменных расходов на продажу 1ой единицы соответствующей продукции</a:t>
          </a:r>
          <a:r>
            <a:rPr lang="ru-RU" sz="900" b="0" baseline="0">
              <a:solidFill>
                <a:srgbClr val="002060"/>
              </a:solidFill>
            </a:rPr>
            <a:t>;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- </a:t>
          </a:r>
          <a:r>
            <a:rPr lang="ru-RU" sz="900" b="0" i="1" baseline="0">
              <a:solidFill>
                <a:srgbClr val="002060"/>
              </a:solidFill>
            </a:rPr>
            <a:t>долля выручки от продаж соответствующего продукта</a:t>
          </a:r>
          <a:r>
            <a:rPr lang="ru-RU" sz="900" b="0" baseline="0">
              <a:solidFill>
                <a:srgbClr val="002060"/>
              </a:solidFill>
            </a:rPr>
            <a:t>.</a:t>
          </a:r>
        </a:p>
        <a:p>
          <a:pPr algn="l"/>
          <a:r>
            <a:rPr lang="ru-RU" sz="900" b="0">
              <a:solidFill>
                <a:srgbClr val="002060"/>
              </a:solidFill>
            </a:rPr>
            <a:t>Для выбора типа зависимости используются выпадающие</a:t>
          </a:r>
          <a:r>
            <a:rPr lang="ru-RU" sz="900" b="0" baseline="0">
              <a:solidFill>
                <a:srgbClr val="002060"/>
              </a:solidFill>
            </a:rPr>
            <a:t> списки, как, например, в ячейке </a:t>
          </a:r>
          <a:r>
            <a:rPr lang="en-US" sz="900" b="0" baseline="0">
              <a:solidFill>
                <a:srgbClr val="002060"/>
              </a:solidFill>
            </a:rPr>
            <a:t>T90. </a:t>
          </a:r>
          <a:r>
            <a:rPr lang="ru-RU" sz="900" b="0" baseline="0">
              <a:solidFill>
                <a:srgbClr val="002060"/>
              </a:solidFill>
            </a:rPr>
            <a:t>Соответственно в ячейку </a:t>
          </a:r>
          <a:r>
            <a:rPr lang="en-US" sz="900" b="0" baseline="0">
              <a:solidFill>
                <a:srgbClr val="002060"/>
              </a:solidFill>
            </a:rPr>
            <a:t>T92 </a:t>
          </a:r>
          <a:r>
            <a:rPr lang="ru-RU" sz="900" b="0" baseline="0">
              <a:solidFill>
                <a:srgbClr val="002060"/>
              </a:solidFill>
            </a:rPr>
            <a:t>пользователь вносит либо норму расходов в деньгах, либо %нт от выручки.</a:t>
          </a:r>
        </a:p>
        <a:p>
          <a:pPr algn="l"/>
          <a:r>
            <a:rPr lang="ru-RU" sz="900" b="0">
              <a:solidFill>
                <a:srgbClr val="002060"/>
              </a:solidFill>
            </a:rPr>
            <a:t>В строке 87 суммируются </a:t>
          </a:r>
          <a:r>
            <a:rPr lang="ru-RU" sz="900" b="1">
              <a:solidFill>
                <a:srgbClr val="002060"/>
              </a:solidFill>
            </a:rPr>
            <a:t>итоговые</a:t>
          </a:r>
          <a:r>
            <a:rPr lang="ru-RU" sz="900" b="1" baseline="0">
              <a:solidFill>
                <a:srgbClr val="002060"/>
              </a:solidFill>
            </a:rPr>
            <a:t> значения переменных расходов</a:t>
          </a:r>
          <a:r>
            <a:rPr lang="ru-RU" sz="900" b="1">
              <a:solidFill>
                <a:srgbClr val="002060"/>
              </a:solidFill>
            </a:rPr>
            <a:t> </a:t>
          </a:r>
          <a:r>
            <a:rPr lang="ru-RU" sz="900" b="0">
              <a:solidFill>
                <a:srgbClr val="002060"/>
              </a:solidFill>
            </a:rPr>
            <a:t>по всем заданным</a:t>
          </a:r>
          <a:r>
            <a:rPr lang="ru-RU" sz="900" b="0" baseline="0">
              <a:solidFill>
                <a:srgbClr val="002060"/>
              </a:solidFill>
            </a:rPr>
            <a:t> типам и статьям (по всем блокам)</a:t>
          </a:r>
          <a:r>
            <a:rPr lang="ru-RU" sz="900" b="0">
              <a:solidFill>
                <a:srgbClr val="002060"/>
              </a:solidFill>
            </a:rPr>
            <a:t>.</a:t>
          </a:r>
        </a:p>
        <a:p>
          <a:pPr algn="l"/>
          <a:endParaRPr lang="ru-RU" sz="900" b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91440</xdr:colOff>
      <xdr:row>160</xdr:row>
      <xdr:rowOff>30480</xdr:rowOff>
    </xdr:from>
    <xdr:to>
      <xdr:col>5</xdr:col>
      <xdr:colOff>190500</xdr:colOff>
      <xdr:row>179</xdr:row>
      <xdr:rowOff>83820</xdr:rowOff>
    </xdr:to>
    <xdr:sp macro="" textlink="">
      <xdr:nvSpPr>
        <xdr:cNvPr id="8" name="Прямоугольник 7"/>
        <xdr:cNvSpPr/>
      </xdr:nvSpPr>
      <xdr:spPr>
        <a:xfrm>
          <a:off x="91440" y="15880080"/>
          <a:ext cx="1744980" cy="193548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900" b="1" baseline="0">
              <a:solidFill>
                <a:srgbClr val="002060"/>
              </a:solidFill>
            </a:rPr>
            <a:t>Постоянные расходы.</a:t>
          </a:r>
        </a:p>
        <a:p>
          <a:pPr algn="l"/>
          <a:r>
            <a:rPr lang="ru-RU" sz="900" b="0">
              <a:solidFill>
                <a:srgbClr val="002060"/>
              </a:solidFill>
            </a:rPr>
            <a:t>Размеры постоянных расходов формируются в точности</a:t>
          </a:r>
          <a:r>
            <a:rPr lang="ru-RU" sz="900" b="0" baseline="0">
              <a:solidFill>
                <a:srgbClr val="002060"/>
              </a:solidFill>
            </a:rPr>
            <a:t> по аналогии с заданием выручки.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Для каждой отдельной статьи постоянных расходов можно использовать/добавлять свой отдельный блок.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В строке 124 суммируются </a:t>
          </a:r>
          <a:r>
            <a:rPr lang="ru-RU" sz="900" b="1" baseline="0">
              <a:solidFill>
                <a:srgbClr val="002060"/>
              </a:solidFill>
            </a:rPr>
            <a:t>итоговые значения постоянных расходов </a:t>
          </a:r>
          <a:r>
            <a:rPr lang="ru-RU" sz="900" b="0" baseline="0">
              <a:solidFill>
                <a:srgbClr val="002060"/>
              </a:solidFill>
            </a:rPr>
            <a:t>по всем заданным типам и статьям (по всем блокам).</a:t>
          </a:r>
        </a:p>
        <a:p>
          <a:pPr algn="l"/>
          <a:endParaRPr lang="ru-RU" sz="900" b="0" baseline="0">
            <a:solidFill>
              <a:srgbClr val="002060"/>
            </a:solidFill>
          </a:endParaRPr>
        </a:p>
        <a:p>
          <a:pPr algn="l"/>
          <a:endParaRPr lang="ru-RU" sz="900" b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91440</xdr:colOff>
      <xdr:row>132</xdr:row>
      <xdr:rowOff>7620</xdr:rowOff>
    </xdr:from>
    <xdr:to>
      <xdr:col>5</xdr:col>
      <xdr:colOff>190500</xdr:colOff>
      <xdr:row>159</xdr:row>
      <xdr:rowOff>22860</xdr:rowOff>
    </xdr:to>
    <xdr:sp macro="" textlink="">
      <xdr:nvSpPr>
        <xdr:cNvPr id="9" name="Прямоугольник 8"/>
        <xdr:cNvSpPr/>
      </xdr:nvSpPr>
      <xdr:spPr>
        <a:xfrm>
          <a:off x="91440" y="13106400"/>
          <a:ext cx="1744980" cy="268224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900" b="1" baseline="0">
              <a:solidFill>
                <a:srgbClr val="002060"/>
              </a:solidFill>
            </a:rPr>
            <a:t>Маржинальная прибыль.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В строке 120 рассчитывается маржинальная прибыль проекта, как разность м/у выручкой и переменными расходами.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В случае если маржинальная прибыль отрицательна, то это значит, что путем масштабирования проекта, последний не станет прибыльным.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В случае если маржинальная прибыль положительна и равна постоянным расходам, то это означает, что проект находится в </a:t>
          </a:r>
          <a:r>
            <a:rPr lang="ru-RU" sz="900" b="1" baseline="0">
              <a:solidFill>
                <a:srgbClr val="002060"/>
              </a:solidFill>
            </a:rPr>
            <a:t>точке безубыточности</a:t>
          </a:r>
          <a:r>
            <a:rPr lang="ru-RU" sz="900" b="0" baseline="0">
              <a:solidFill>
                <a:srgbClr val="002060"/>
              </a:solidFill>
            </a:rPr>
            <a:t>.</a:t>
          </a:r>
        </a:p>
        <a:p>
          <a:pPr algn="l"/>
          <a:endParaRPr lang="ru-RU" sz="900" b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76200</xdr:colOff>
      <xdr:row>180</xdr:row>
      <xdr:rowOff>7620</xdr:rowOff>
    </xdr:from>
    <xdr:to>
      <xdr:col>5</xdr:col>
      <xdr:colOff>175260</xdr:colOff>
      <xdr:row>201</xdr:row>
      <xdr:rowOff>0</xdr:rowOff>
    </xdr:to>
    <xdr:sp macro="" textlink="">
      <xdr:nvSpPr>
        <xdr:cNvPr id="11" name="Прямоугольник 10"/>
        <xdr:cNvSpPr/>
      </xdr:nvSpPr>
      <xdr:spPr>
        <a:xfrm>
          <a:off x="76200" y="17891760"/>
          <a:ext cx="1744980" cy="195834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900" b="1" baseline="0">
              <a:solidFill>
                <a:srgbClr val="002060"/>
              </a:solidFill>
            </a:rPr>
            <a:t>EBITDA</a:t>
          </a:r>
          <a:r>
            <a:rPr lang="ru-RU" sz="900" b="1" baseline="0">
              <a:solidFill>
                <a:srgbClr val="002060"/>
              </a:solidFill>
            </a:rPr>
            <a:t>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Прибыль по операционной деятельности или </a:t>
          </a:r>
          <a:r>
            <a:rPr lang="en-US" sz="900" b="0" baseline="0">
              <a:solidFill>
                <a:srgbClr val="002060"/>
              </a:solidFill>
            </a:rPr>
            <a:t>EBITDA</a:t>
          </a:r>
          <a:r>
            <a:rPr lang="ru-RU" sz="900" b="0" baseline="0">
              <a:solidFill>
                <a:srgbClr val="002060"/>
              </a:solidFill>
            </a:rPr>
            <a:t> рассчитывается как разница м/у маржинальной прибылью и постоянными расходами.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Если </a:t>
          </a:r>
          <a:r>
            <a:rPr lang="en-US" sz="900" b="0" baseline="0">
              <a:solidFill>
                <a:srgbClr val="002060"/>
              </a:solidFill>
            </a:rPr>
            <a:t>EBITDA</a:t>
          </a:r>
          <a:r>
            <a:rPr lang="ru-RU" sz="900" b="0" baseline="0">
              <a:solidFill>
                <a:srgbClr val="002060"/>
              </a:solidFill>
            </a:rPr>
            <a:t> положительна, то, как минимум считается, что у проекта есть будущее, т.е. без налога на прибыль и учета капитальных затрат операционно проект рентабельный.</a:t>
          </a:r>
        </a:p>
        <a:p>
          <a:pPr algn="l"/>
          <a:endParaRPr lang="ru-RU" sz="900" b="0" baseline="0">
            <a:solidFill>
              <a:srgbClr val="002060"/>
            </a:solidFill>
          </a:endParaRPr>
        </a:p>
        <a:p>
          <a:pPr algn="l"/>
          <a:endParaRPr lang="ru-RU" sz="900" b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91440</xdr:colOff>
      <xdr:row>202</xdr:row>
      <xdr:rowOff>22860</xdr:rowOff>
    </xdr:from>
    <xdr:to>
      <xdr:col>5</xdr:col>
      <xdr:colOff>190500</xdr:colOff>
      <xdr:row>230</xdr:row>
      <xdr:rowOff>22860</xdr:rowOff>
    </xdr:to>
    <xdr:sp macro="" textlink="">
      <xdr:nvSpPr>
        <xdr:cNvPr id="12" name="Прямоугольник 11"/>
        <xdr:cNvSpPr/>
      </xdr:nvSpPr>
      <xdr:spPr>
        <a:xfrm>
          <a:off x="91440" y="19918680"/>
          <a:ext cx="1744980" cy="249936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900" b="1" baseline="0">
              <a:solidFill>
                <a:srgbClr val="002060"/>
              </a:solidFill>
            </a:rPr>
            <a:t>Капзатраты и амортизация.</a:t>
          </a:r>
        </a:p>
        <a:p>
          <a:pPr algn="l"/>
          <a:r>
            <a:rPr lang="ru-RU" sz="900" b="0">
              <a:solidFill>
                <a:srgbClr val="002060"/>
              </a:solidFill>
            </a:rPr>
            <a:t>Капитальные затраты проекта не вносятся в </a:t>
          </a:r>
          <a:r>
            <a:rPr lang="en-US" sz="900" b="0">
              <a:solidFill>
                <a:srgbClr val="002060"/>
              </a:solidFill>
            </a:rPr>
            <a:t>P&amp;L</a:t>
          </a:r>
          <a:r>
            <a:rPr lang="ru-RU" sz="900" b="0">
              <a:solidFill>
                <a:srgbClr val="002060"/>
              </a:solidFill>
            </a:rPr>
            <a:t> в качестве статьи затрат,</a:t>
          </a:r>
          <a:r>
            <a:rPr lang="ru-RU" sz="900" b="0" baseline="0">
              <a:solidFill>
                <a:srgbClr val="002060"/>
              </a:solidFill>
            </a:rPr>
            <a:t> но при этом отток денег на оплату капзатрат в полном объеме поступает в расчет финансового потока проекта.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В модели предложено задать </a:t>
          </a:r>
          <a:r>
            <a:rPr lang="ru-RU" sz="900" b="1" baseline="0">
              <a:solidFill>
                <a:srgbClr val="002060"/>
              </a:solidFill>
            </a:rPr>
            <a:t>размер капитальных затрат</a:t>
          </a:r>
          <a:r>
            <a:rPr lang="ru-RU" sz="900" b="0" baseline="0">
              <a:solidFill>
                <a:srgbClr val="002060"/>
              </a:solidFill>
            </a:rPr>
            <a:t>, как %нт от трехлетней выручки.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Списание на расходы в </a:t>
          </a:r>
          <a:r>
            <a:rPr lang="en-US" sz="900" b="0" baseline="0">
              <a:solidFill>
                <a:srgbClr val="002060"/>
              </a:solidFill>
            </a:rPr>
            <a:t>P&amp;L</a:t>
          </a:r>
          <a:r>
            <a:rPr lang="ru-RU" sz="900" b="0" baseline="0">
              <a:solidFill>
                <a:srgbClr val="002060"/>
              </a:solidFill>
            </a:rPr>
            <a:t> капитальных затрат производится классически через амортизацию (срок задается в ячейке </a:t>
          </a:r>
          <a:r>
            <a:rPr lang="en-US" sz="900" b="0" baseline="0">
              <a:solidFill>
                <a:srgbClr val="002060"/>
              </a:solidFill>
            </a:rPr>
            <a:t>T206)</a:t>
          </a:r>
          <a:r>
            <a:rPr lang="ru-RU" sz="900" b="0" baseline="0">
              <a:solidFill>
                <a:srgbClr val="002060"/>
              </a:solidFill>
            </a:rPr>
            <a:t>, которая идет "ниже" </a:t>
          </a:r>
          <a:r>
            <a:rPr lang="en-US" sz="900" b="0" baseline="0">
              <a:solidFill>
                <a:srgbClr val="002060"/>
              </a:solidFill>
            </a:rPr>
            <a:t>EBITDA</a:t>
          </a:r>
          <a:r>
            <a:rPr lang="ru-RU" sz="900" b="0" baseline="0">
              <a:solidFill>
                <a:srgbClr val="002060"/>
              </a:solidFill>
            </a:rPr>
            <a:t>.</a:t>
          </a:r>
        </a:p>
        <a:p>
          <a:pPr algn="l"/>
          <a:endParaRPr lang="ru-RU" sz="900" b="0" baseline="0">
            <a:solidFill>
              <a:srgbClr val="002060"/>
            </a:solidFill>
          </a:endParaRPr>
        </a:p>
        <a:p>
          <a:pPr algn="l"/>
          <a:endParaRPr lang="ru-RU" sz="900" b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83820</xdr:colOff>
      <xdr:row>231</xdr:row>
      <xdr:rowOff>53340</xdr:rowOff>
    </xdr:from>
    <xdr:to>
      <xdr:col>5</xdr:col>
      <xdr:colOff>182880</xdr:colOff>
      <xdr:row>255</xdr:row>
      <xdr:rowOff>15240</xdr:rowOff>
    </xdr:to>
    <xdr:sp macro="" textlink="">
      <xdr:nvSpPr>
        <xdr:cNvPr id="13" name="Прямоугольник 12"/>
        <xdr:cNvSpPr/>
      </xdr:nvSpPr>
      <xdr:spPr>
        <a:xfrm>
          <a:off x="83820" y="22494240"/>
          <a:ext cx="1744980" cy="213360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900" b="1" baseline="0">
              <a:solidFill>
                <a:srgbClr val="002060"/>
              </a:solidFill>
            </a:rPr>
            <a:t>Инвестиции.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Размер необходимых инвестиций для проекта подбирается вручную на основе визуального подхода - смотрим на финансовый поток проекта накопительным итогом и ищем год с максимальным кассовым разрывом.</a:t>
          </a:r>
        </a:p>
        <a:p>
          <a:pPr algn="l"/>
          <a:r>
            <a:rPr lang="ru-RU" sz="900" b="0" baseline="0">
              <a:solidFill>
                <a:srgbClr val="002060"/>
              </a:solidFill>
            </a:rPr>
            <a:t>После чего вносим в ячейку </a:t>
          </a:r>
          <a:r>
            <a:rPr lang="en-US" sz="900" b="0" baseline="0">
              <a:solidFill>
                <a:srgbClr val="002060"/>
              </a:solidFill>
            </a:rPr>
            <a:t>T232 </a:t>
          </a:r>
          <a:r>
            <a:rPr lang="ru-RU" sz="900" b="0" baseline="0">
              <a:solidFill>
                <a:srgbClr val="002060"/>
              </a:solidFill>
            </a:rPr>
            <a:t>необходимый размер инвестиционных вливаний.</a:t>
          </a:r>
        </a:p>
        <a:p>
          <a:pPr algn="l"/>
          <a:endParaRPr lang="ru-RU" sz="900" b="0" baseline="0">
            <a:solidFill>
              <a:srgbClr val="002060"/>
            </a:solidFill>
          </a:endParaRPr>
        </a:p>
        <a:p>
          <a:pPr algn="l"/>
          <a:endParaRPr lang="ru-RU" sz="900" b="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68580</xdr:colOff>
      <xdr:row>3</xdr:row>
      <xdr:rowOff>22860</xdr:rowOff>
    </xdr:from>
    <xdr:to>
      <xdr:col>4</xdr:col>
      <xdr:colOff>830580</xdr:colOff>
      <xdr:row>5</xdr:row>
      <xdr:rowOff>7620</xdr:rowOff>
    </xdr:to>
    <xdr:sp macro="" textlink="">
      <xdr:nvSpPr>
        <xdr:cNvPr id="14" name="Прямоугольник 13"/>
        <xdr:cNvSpPr/>
      </xdr:nvSpPr>
      <xdr:spPr>
        <a:xfrm>
          <a:off x="68580" y="480060"/>
          <a:ext cx="1249680" cy="297180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rgbClr val="00206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lang="ru-RU" sz="900" b="1">
              <a:solidFill>
                <a:srgbClr val="FF0000"/>
              </a:solidFill>
            </a:rPr>
            <a:t>Используйте фильтр для просмотра</a:t>
          </a:r>
        </a:p>
      </xdr:txBody>
    </xdr:sp>
    <xdr:clientData/>
  </xdr:twoCellAnchor>
  <xdr:twoCellAnchor>
    <xdr:from>
      <xdr:col>4</xdr:col>
      <xdr:colOff>830580</xdr:colOff>
      <xdr:row>4</xdr:row>
      <xdr:rowOff>11430</xdr:rowOff>
    </xdr:from>
    <xdr:to>
      <xdr:col>5</xdr:col>
      <xdr:colOff>175260</xdr:colOff>
      <xdr:row>4</xdr:row>
      <xdr:rowOff>99060</xdr:rowOff>
    </xdr:to>
    <xdr:cxnSp macro="">
      <xdr:nvCxnSpPr>
        <xdr:cNvPr id="16" name="Прямая со стрелкой 15"/>
        <xdr:cNvCxnSpPr>
          <a:stCxn id="14" idx="3"/>
        </xdr:cNvCxnSpPr>
      </xdr:nvCxnSpPr>
      <xdr:spPr>
        <a:xfrm>
          <a:off x="1318260" y="628650"/>
          <a:ext cx="502920" cy="87630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525780</xdr:colOff>
      <xdr:row>0</xdr:row>
      <xdr:rowOff>0</xdr:rowOff>
    </xdr:from>
    <xdr:to>
      <xdr:col>22</xdr:col>
      <xdr:colOff>724060</xdr:colOff>
      <xdr:row>3</xdr:row>
      <xdr:rowOff>152453</xdr:rowOff>
    </xdr:to>
    <xdr:pic>
      <xdr:nvPicPr>
        <xdr:cNvPr id="15" name="Рисунок 14">
          <a:hlinkClick xmlns:r="http://schemas.openxmlformats.org/officeDocument/2006/relationships" r:id="rId1" tooltip="перейти на сайт разработчика mngmnt.ru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0" y="0"/>
          <a:ext cx="1844200" cy="609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R306"/>
  <sheetViews>
    <sheetView showGridLines="0" tabSelected="1" workbookViewId="0">
      <pane xSplit="24" ySplit="7" topLeftCell="Y8" activePane="bottomRight" state="frozen"/>
      <selection pane="topRight" activeCell="Y1" sqref="Y1"/>
      <selection pane="bottomLeft" activeCell="A8" sqref="A8"/>
      <selection pane="bottomRight"/>
    </sheetView>
  </sheetViews>
  <sheetFormatPr defaultRowHeight="12" x14ac:dyDescent="0.25"/>
  <cols>
    <col min="1" max="4" width="1.77734375" style="2" customWidth="1"/>
    <col min="5" max="5" width="16.88671875" style="2" customWidth="1"/>
    <col min="6" max="6" width="3.77734375" style="92" customWidth="1"/>
    <col min="7" max="7" width="1.77734375" style="6" customWidth="1"/>
    <col min="8" max="10" width="1.77734375" style="2" customWidth="1"/>
    <col min="11" max="11" width="30.5546875" style="2" customWidth="1"/>
    <col min="12" max="12" width="1.77734375" style="2" customWidth="1"/>
    <col min="13" max="13" width="1.77734375" style="6" customWidth="1"/>
    <col min="14" max="14" width="29.5546875" style="2" bestFit="1" customWidth="1"/>
    <col min="15" max="16" width="1.77734375" style="2" customWidth="1"/>
    <col min="17" max="17" width="8.88671875" style="2"/>
    <col min="18" max="18" width="1.77734375" style="2" customWidth="1"/>
    <col min="19" max="19" width="1.77734375" style="6" customWidth="1"/>
    <col min="20" max="20" width="20.44140625" style="2" bestFit="1" customWidth="1"/>
    <col min="21" max="21" width="1.77734375" style="35" customWidth="1"/>
    <col min="22" max="22" width="1.77734375" style="2" customWidth="1"/>
    <col min="23" max="23" width="10.77734375" style="4" customWidth="1"/>
    <col min="24" max="24" width="1.77734375" style="2" customWidth="1"/>
    <col min="25" max="25" width="1.77734375" style="6" customWidth="1"/>
    <col min="26" max="42" width="10.77734375" style="10" customWidth="1"/>
    <col min="43" max="44" width="1.77734375" style="2" customWidth="1"/>
    <col min="45" max="16384" width="8.88671875" style="2"/>
  </cols>
  <sheetData>
    <row r="1" spans="1:44" s="41" customFormat="1" x14ac:dyDescent="0.25">
      <c r="A1" s="37"/>
      <c r="B1" s="37"/>
      <c r="C1" s="37"/>
      <c r="D1" s="37"/>
      <c r="E1" s="37"/>
      <c r="F1" s="84"/>
      <c r="G1" s="38"/>
      <c r="H1" s="37"/>
      <c r="I1" s="37"/>
      <c r="J1" s="37"/>
      <c r="K1" s="37"/>
      <c r="L1" s="37"/>
      <c r="M1" s="5"/>
      <c r="N1" s="37"/>
      <c r="O1" s="37"/>
      <c r="P1" s="37"/>
      <c r="Q1" s="37"/>
      <c r="R1" s="37"/>
      <c r="S1" s="38"/>
      <c r="T1" s="37"/>
      <c r="U1" s="38"/>
      <c r="V1" s="37"/>
      <c r="W1" s="39"/>
      <c r="X1" s="37"/>
      <c r="Y1" s="5"/>
      <c r="Z1" s="40"/>
      <c r="AA1" s="40">
        <v>1</v>
      </c>
      <c r="AB1" s="40">
        <f>AA1+1</f>
        <v>2</v>
      </c>
      <c r="AC1" s="40">
        <f t="shared" ref="AC1:AP1" si="0">AB1+1</f>
        <v>3</v>
      </c>
      <c r="AD1" s="40">
        <f t="shared" si="0"/>
        <v>4</v>
      </c>
      <c r="AE1" s="40">
        <f t="shared" si="0"/>
        <v>5</v>
      </c>
      <c r="AF1" s="40">
        <f t="shared" si="0"/>
        <v>6</v>
      </c>
      <c r="AG1" s="40">
        <f t="shared" si="0"/>
        <v>7</v>
      </c>
      <c r="AH1" s="40">
        <f t="shared" si="0"/>
        <v>8</v>
      </c>
      <c r="AI1" s="40">
        <f t="shared" si="0"/>
        <v>9</v>
      </c>
      <c r="AJ1" s="40">
        <f t="shared" si="0"/>
        <v>10</v>
      </c>
      <c r="AK1" s="40">
        <f t="shared" si="0"/>
        <v>11</v>
      </c>
      <c r="AL1" s="40">
        <f t="shared" si="0"/>
        <v>12</v>
      </c>
      <c r="AM1" s="40">
        <f t="shared" si="0"/>
        <v>13</v>
      </c>
      <c r="AN1" s="40">
        <f t="shared" si="0"/>
        <v>14</v>
      </c>
      <c r="AO1" s="40">
        <f t="shared" si="0"/>
        <v>15</v>
      </c>
      <c r="AP1" s="40">
        <f t="shared" si="0"/>
        <v>16</v>
      </c>
      <c r="AQ1" s="37"/>
      <c r="AR1" s="37"/>
    </row>
    <row r="2" spans="1:44" x14ac:dyDescent="0.25">
      <c r="A2" s="1"/>
      <c r="B2" s="1"/>
      <c r="C2" s="1"/>
      <c r="D2" s="3" t="s">
        <v>109</v>
      </c>
      <c r="E2" s="1"/>
      <c r="F2" s="84"/>
      <c r="G2" s="5"/>
      <c r="H2" s="1"/>
      <c r="I2" s="1"/>
      <c r="J2" s="1"/>
      <c r="K2" s="1"/>
      <c r="L2" s="1"/>
      <c r="M2" s="5"/>
      <c r="N2" s="1"/>
      <c r="O2" s="1"/>
      <c r="P2" s="1"/>
      <c r="Q2" s="1"/>
      <c r="R2" s="1"/>
      <c r="S2" s="5"/>
      <c r="T2" s="1"/>
      <c r="U2" s="32"/>
      <c r="V2" s="1"/>
      <c r="W2" s="3"/>
      <c r="X2" s="1"/>
      <c r="Y2" s="5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1"/>
      <c r="AR2" s="1"/>
    </row>
    <row r="3" spans="1:44" x14ac:dyDescent="0.25">
      <c r="A3" s="1"/>
      <c r="B3" s="1"/>
      <c r="C3" s="1"/>
      <c r="D3" s="3" t="s">
        <v>99</v>
      </c>
      <c r="E3" s="1"/>
      <c r="F3" s="84"/>
      <c r="G3" s="5"/>
      <c r="H3" s="1"/>
      <c r="I3" s="1"/>
      <c r="J3" s="1"/>
      <c r="K3" s="1"/>
      <c r="L3" s="1"/>
      <c r="M3" s="5"/>
      <c r="N3" s="1"/>
      <c r="O3" s="1"/>
      <c r="P3" s="1"/>
      <c r="Q3" s="1"/>
      <c r="R3" s="1"/>
      <c r="S3" s="5"/>
      <c r="T3" s="1"/>
      <c r="U3" s="32"/>
      <c r="V3" s="1"/>
      <c r="W3" s="3"/>
      <c r="X3" s="1"/>
      <c r="Y3" s="5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"/>
      <c r="AR3" s="1"/>
    </row>
    <row r="4" spans="1:44" ht="12.6" thickBot="1" x14ac:dyDescent="0.3">
      <c r="A4" s="1"/>
      <c r="B4" s="1"/>
      <c r="C4" s="1"/>
      <c r="D4" s="1"/>
      <c r="E4" s="1"/>
      <c r="F4" s="84"/>
      <c r="G4" s="5"/>
      <c r="H4" s="1"/>
      <c r="I4" s="1"/>
      <c r="J4" s="1"/>
      <c r="K4" s="1"/>
      <c r="L4" s="1"/>
      <c r="M4" s="5"/>
      <c r="N4" s="1"/>
      <c r="O4" s="1"/>
      <c r="P4" s="1"/>
      <c r="Q4" s="1"/>
      <c r="R4" s="1"/>
      <c r="S4" s="5"/>
      <c r="T4" s="1"/>
      <c r="U4" s="32"/>
      <c r="V4" s="1"/>
      <c r="W4" s="3"/>
      <c r="X4" s="1"/>
      <c r="Y4" s="5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1"/>
      <c r="AR4" s="1"/>
    </row>
    <row r="5" spans="1:44" x14ac:dyDescent="0.25">
      <c r="A5" s="1"/>
      <c r="B5" s="1"/>
      <c r="C5" s="1"/>
      <c r="D5" s="1"/>
      <c r="E5" s="1"/>
      <c r="F5" s="85"/>
      <c r="G5" s="82"/>
      <c r="H5" s="1"/>
      <c r="I5" s="1"/>
      <c r="J5" s="1"/>
      <c r="K5" s="1"/>
      <c r="L5" s="1"/>
      <c r="M5" s="5"/>
      <c r="N5" s="1"/>
      <c r="O5" s="1"/>
      <c r="P5" s="1"/>
      <c r="Q5" s="1"/>
      <c r="R5" s="1"/>
      <c r="S5" s="5"/>
      <c r="T5" s="1"/>
      <c r="U5" s="32"/>
      <c r="V5" s="1"/>
      <c r="W5" s="93" t="s">
        <v>110</v>
      </c>
      <c r="X5" s="1"/>
      <c r="Y5" s="5"/>
      <c r="Z5" s="7"/>
      <c r="AA5" s="7" t="s">
        <v>13</v>
      </c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1"/>
      <c r="AR5" s="1"/>
    </row>
    <row r="6" spans="1:44" s="4" customFormat="1" ht="12.6" thickBot="1" x14ac:dyDescent="0.3">
      <c r="A6" s="3"/>
      <c r="B6" s="3"/>
      <c r="C6" s="3"/>
      <c r="D6" s="3"/>
      <c r="E6" s="3" t="s">
        <v>0</v>
      </c>
      <c r="F6" s="86"/>
      <c r="G6" s="83"/>
      <c r="H6" s="3" t="s">
        <v>1</v>
      </c>
      <c r="I6" s="3"/>
      <c r="J6" s="3"/>
      <c r="K6" s="3"/>
      <c r="L6" s="3"/>
      <c r="M6" s="5"/>
      <c r="N6" s="3" t="s">
        <v>2</v>
      </c>
      <c r="O6" s="3"/>
      <c r="P6" s="3"/>
      <c r="Q6" s="3" t="s">
        <v>3</v>
      </c>
      <c r="R6" s="3"/>
      <c r="S6" s="5"/>
      <c r="T6" s="3" t="s">
        <v>4</v>
      </c>
      <c r="U6" s="32"/>
      <c r="V6" s="3"/>
      <c r="W6" s="12" t="s">
        <v>5</v>
      </c>
      <c r="X6" s="3"/>
      <c r="Y6" s="5"/>
      <c r="Z6" s="11" t="s">
        <v>6</v>
      </c>
      <c r="AA6" s="8" t="str">
        <f>IF(OR($T$9="",$T$9=0),"",$T$9)</f>
        <v/>
      </c>
      <c r="AB6" s="9" t="str">
        <f>IF(AA6="","",IF(AA6-$T$9+1&gt;=$T$11,"",AA6+1))</f>
        <v/>
      </c>
      <c r="AC6" s="9" t="str">
        <f t="shared" ref="AC6:AP6" si="1">IF(AB6="","",IF(AB6-$T$9+1&gt;=$T$11,"",AB6+1))</f>
        <v/>
      </c>
      <c r="AD6" s="9" t="str">
        <f t="shared" si="1"/>
        <v/>
      </c>
      <c r="AE6" s="9" t="str">
        <f t="shared" si="1"/>
        <v/>
      </c>
      <c r="AF6" s="9" t="str">
        <f t="shared" si="1"/>
        <v/>
      </c>
      <c r="AG6" s="9" t="str">
        <f t="shared" si="1"/>
        <v/>
      </c>
      <c r="AH6" s="9" t="str">
        <f t="shared" si="1"/>
        <v/>
      </c>
      <c r="AI6" s="9" t="str">
        <f t="shared" si="1"/>
        <v/>
      </c>
      <c r="AJ6" s="9" t="str">
        <f t="shared" si="1"/>
        <v/>
      </c>
      <c r="AK6" s="9" t="str">
        <f t="shared" si="1"/>
        <v/>
      </c>
      <c r="AL6" s="9" t="str">
        <f t="shared" si="1"/>
        <v/>
      </c>
      <c r="AM6" s="9" t="str">
        <f t="shared" si="1"/>
        <v/>
      </c>
      <c r="AN6" s="9" t="str">
        <f t="shared" si="1"/>
        <v/>
      </c>
      <c r="AO6" s="9" t="str">
        <f t="shared" si="1"/>
        <v/>
      </c>
      <c r="AP6" s="9" t="str">
        <f t="shared" si="1"/>
        <v/>
      </c>
      <c r="AQ6" s="3"/>
      <c r="AR6" s="3"/>
    </row>
    <row r="7" spans="1:44" ht="4.05" customHeight="1" x14ac:dyDescent="0.25">
      <c r="A7" s="1"/>
      <c r="B7" s="1"/>
      <c r="C7" s="1"/>
      <c r="D7" s="1"/>
      <c r="E7" s="19"/>
      <c r="F7" s="87"/>
      <c r="G7" s="20"/>
      <c r="H7" s="19"/>
      <c r="I7" s="19"/>
      <c r="J7" s="19"/>
      <c r="K7" s="19"/>
      <c r="L7" s="19"/>
      <c r="M7" s="20"/>
      <c r="N7" s="19"/>
      <c r="O7" s="19"/>
      <c r="P7" s="19"/>
      <c r="Q7" s="19"/>
      <c r="R7" s="19"/>
      <c r="S7" s="20"/>
      <c r="T7" s="19"/>
      <c r="U7" s="33"/>
      <c r="V7" s="19"/>
      <c r="W7" s="22"/>
      <c r="X7" s="19"/>
      <c r="Y7" s="20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1"/>
      <c r="AR7" s="1"/>
    </row>
    <row r="8" spans="1:44" ht="7.05" customHeight="1" x14ac:dyDescent="0.25">
      <c r="A8" s="1"/>
      <c r="B8" s="1"/>
      <c r="C8" s="1"/>
      <c r="D8" s="1"/>
      <c r="E8" s="1"/>
      <c r="F8" s="84"/>
      <c r="G8" s="5"/>
      <c r="H8" s="1"/>
      <c r="I8" s="1"/>
      <c r="J8" s="1"/>
      <c r="K8" s="1"/>
      <c r="L8" s="1"/>
      <c r="M8" s="5"/>
      <c r="N8" s="1"/>
      <c r="O8" s="1"/>
      <c r="P8" s="1"/>
      <c r="Q8" s="1"/>
      <c r="R8" s="1"/>
      <c r="S8" s="5"/>
      <c r="T8" s="1"/>
      <c r="U8" s="32"/>
      <c r="V8" s="1"/>
      <c r="W8" s="3"/>
      <c r="X8" s="1"/>
      <c r="Y8" s="5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1"/>
      <c r="AR8" s="1"/>
    </row>
    <row r="9" spans="1:44" s="4" customFormat="1" x14ac:dyDescent="0.25">
      <c r="A9" s="3"/>
      <c r="B9" s="3"/>
      <c r="C9" s="3"/>
      <c r="D9" s="3"/>
      <c r="E9" s="3"/>
      <c r="F9" s="88"/>
      <c r="G9" s="5" t="s">
        <v>8</v>
      </c>
      <c r="H9" s="3" t="s">
        <v>7</v>
      </c>
      <c r="I9" s="3"/>
      <c r="J9" s="3"/>
      <c r="K9" s="3"/>
      <c r="L9" s="3"/>
      <c r="M9" s="5"/>
      <c r="N9" s="3"/>
      <c r="O9" s="3"/>
      <c r="P9" s="3"/>
      <c r="Q9" s="3" t="s">
        <v>9</v>
      </c>
      <c r="R9" s="3"/>
      <c r="S9" s="5" t="s">
        <v>8</v>
      </c>
      <c r="T9" s="15"/>
      <c r="U9" s="32"/>
      <c r="V9" s="3"/>
      <c r="W9" s="16"/>
      <c r="X9" s="16"/>
      <c r="Y9" s="69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3"/>
      <c r="AR9" s="3"/>
    </row>
    <row r="10" spans="1:44" ht="7.05" customHeight="1" x14ac:dyDescent="0.25">
      <c r="A10" s="1"/>
      <c r="B10" s="1"/>
      <c r="C10" s="1"/>
      <c r="D10" s="1"/>
      <c r="E10" s="1"/>
      <c r="F10" s="84"/>
      <c r="G10" s="5"/>
      <c r="H10" s="1"/>
      <c r="I10" s="1"/>
      <c r="J10" s="1"/>
      <c r="K10" s="1"/>
      <c r="L10" s="1"/>
      <c r="M10" s="5"/>
      <c r="N10" s="1"/>
      <c r="O10" s="1"/>
      <c r="P10" s="1"/>
      <c r="Q10" s="1"/>
      <c r="R10" s="1"/>
      <c r="S10" s="5"/>
      <c r="T10" s="1"/>
      <c r="U10" s="32"/>
      <c r="V10" s="1"/>
      <c r="W10" s="16"/>
      <c r="X10" s="13"/>
      <c r="Y10" s="69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"/>
      <c r="AR10" s="1"/>
    </row>
    <row r="11" spans="1:44" x14ac:dyDescent="0.25">
      <c r="A11" s="1"/>
      <c r="B11" s="1"/>
      <c r="C11" s="1"/>
      <c r="D11" s="1"/>
      <c r="E11" s="1"/>
      <c r="F11" s="84"/>
      <c r="G11" s="5" t="s">
        <v>8</v>
      </c>
      <c r="H11" s="3" t="s">
        <v>10</v>
      </c>
      <c r="I11" s="3"/>
      <c r="J11" s="3"/>
      <c r="K11" s="3"/>
      <c r="L11" s="3"/>
      <c r="M11" s="5"/>
      <c r="N11" s="3"/>
      <c r="O11" s="3"/>
      <c r="P11" s="3"/>
      <c r="Q11" s="3" t="s">
        <v>11</v>
      </c>
      <c r="R11" s="3"/>
      <c r="S11" s="5" t="s">
        <v>8</v>
      </c>
      <c r="T11" s="15"/>
      <c r="U11" s="32"/>
      <c r="V11" s="1"/>
      <c r="W11" s="16"/>
      <c r="X11" s="13"/>
      <c r="Y11" s="69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"/>
      <c r="AR11" s="1"/>
    </row>
    <row r="12" spans="1:44" ht="4.05" customHeight="1" x14ac:dyDescent="0.25">
      <c r="A12" s="1"/>
      <c r="B12" s="1"/>
      <c r="C12" s="1"/>
      <c r="D12" s="1"/>
      <c r="E12" s="1"/>
      <c r="F12" s="84"/>
      <c r="G12" s="5"/>
      <c r="H12" s="19"/>
      <c r="I12" s="19"/>
      <c r="J12" s="19"/>
      <c r="K12" s="19"/>
      <c r="L12" s="19"/>
      <c r="M12" s="20"/>
      <c r="N12" s="19"/>
      <c r="O12" s="19"/>
      <c r="P12" s="19"/>
      <c r="Q12" s="19"/>
      <c r="R12" s="19"/>
      <c r="S12" s="20"/>
      <c r="T12" s="19"/>
      <c r="U12" s="32"/>
      <c r="V12" s="1"/>
      <c r="W12" s="16"/>
      <c r="X12" s="13"/>
      <c r="Y12" s="69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"/>
      <c r="AR12" s="1"/>
    </row>
    <row r="13" spans="1:44" ht="7.05" customHeight="1" x14ac:dyDescent="0.25">
      <c r="A13" s="1"/>
      <c r="B13" s="1"/>
      <c r="C13" s="1"/>
      <c r="D13" s="1"/>
      <c r="E13" s="1"/>
      <c r="F13" s="84">
        <v>0</v>
      </c>
      <c r="G13" s="5"/>
      <c r="H13" s="1"/>
      <c r="I13" s="1"/>
      <c r="J13" s="1"/>
      <c r="K13" s="1"/>
      <c r="L13" s="1"/>
      <c r="M13" s="5"/>
      <c r="N13" s="1"/>
      <c r="O13" s="1"/>
      <c r="P13" s="1"/>
      <c r="Q13" s="1"/>
      <c r="R13" s="1"/>
      <c r="S13" s="5"/>
      <c r="T13" s="1"/>
      <c r="U13" s="32"/>
      <c r="V13" s="1"/>
      <c r="W13" s="16"/>
      <c r="X13" s="13"/>
      <c r="Y13" s="69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"/>
      <c r="AR13" s="1"/>
    </row>
    <row r="14" spans="1:44" s="4" customFormat="1" x14ac:dyDescent="0.25">
      <c r="A14" s="3"/>
      <c r="B14" s="3"/>
      <c r="C14" s="3"/>
      <c r="D14" s="3"/>
      <c r="E14" s="3"/>
      <c r="F14" s="88">
        <v>0</v>
      </c>
      <c r="G14" s="23" t="s">
        <v>8</v>
      </c>
      <c r="H14" s="3" t="s">
        <v>12</v>
      </c>
      <c r="I14" s="3"/>
      <c r="J14" s="3"/>
      <c r="K14" s="3"/>
      <c r="L14" s="3"/>
      <c r="M14" s="5"/>
      <c r="N14" s="3" t="s">
        <v>5</v>
      </c>
      <c r="O14" s="3"/>
      <c r="P14" s="3"/>
      <c r="Q14" s="3" t="s">
        <v>103</v>
      </c>
      <c r="R14" s="3"/>
      <c r="S14" s="5"/>
      <c r="T14" s="3"/>
      <c r="U14" s="32"/>
      <c r="V14" s="3"/>
      <c r="W14" s="16">
        <f>SUM($Y14:$AQ14)</f>
        <v>0</v>
      </c>
      <c r="X14" s="16"/>
      <c r="Y14" s="69"/>
      <c r="Z14" s="17"/>
      <c r="AA14" s="17">
        <f>IF(AA$6="",0,SUMIFS(AA15:AA84,$H15:$H84,$H14))</f>
        <v>0</v>
      </c>
      <c r="AB14" s="17">
        <f t="shared" ref="AB14:AP14" si="2">IF(AB$6="",0,SUMIFS(AB15:AB84,$H15:$H84,$H14))</f>
        <v>0</v>
      </c>
      <c r="AC14" s="17">
        <f t="shared" si="2"/>
        <v>0</v>
      </c>
      <c r="AD14" s="17">
        <f t="shared" si="2"/>
        <v>0</v>
      </c>
      <c r="AE14" s="17">
        <f t="shared" si="2"/>
        <v>0</v>
      </c>
      <c r="AF14" s="17">
        <f t="shared" si="2"/>
        <v>0</v>
      </c>
      <c r="AG14" s="17">
        <f t="shared" si="2"/>
        <v>0</v>
      </c>
      <c r="AH14" s="17">
        <f t="shared" si="2"/>
        <v>0</v>
      </c>
      <c r="AI14" s="17">
        <f t="shared" si="2"/>
        <v>0</v>
      </c>
      <c r="AJ14" s="17">
        <f t="shared" si="2"/>
        <v>0</v>
      </c>
      <c r="AK14" s="17">
        <f t="shared" si="2"/>
        <v>0</v>
      </c>
      <c r="AL14" s="17">
        <f t="shared" si="2"/>
        <v>0</v>
      </c>
      <c r="AM14" s="17">
        <f t="shared" si="2"/>
        <v>0</v>
      </c>
      <c r="AN14" s="17">
        <f t="shared" si="2"/>
        <v>0</v>
      </c>
      <c r="AO14" s="17">
        <f t="shared" si="2"/>
        <v>0</v>
      </c>
      <c r="AP14" s="17">
        <f t="shared" si="2"/>
        <v>0</v>
      </c>
      <c r="AQ14" s="3"/>
      <c r="AR14" s="3"/>
    </row>
    <row r="15" spans="1:44" ht="4.05" customHeight="1" x14ac:dyDescent="0.25">
      <c r="A15" s="1"/>
      <c r="B15" s="1"/>
      <c r="C15" s="1"/>
      <c r="D15" s="1"/>
      <c r="E15" s="1"/>
      <c r="F15" s="84">
        <v>0</v>
      </c>
      <c r="G15" s="5"/>
      <c r="H15" s="24"/>
      <c r="I15" s="24"/>
      <c r="J15" s="24"/>
      <c r="K15" s="24"/>
      <c r="L15" s="1"/>
      <c r="M15" s="5"/>
      <c r="N15" s="24"/>
      <c r="O15" s="1"/>
      <c r="P15" s="1"/>
      <c r="Q15" s="1"/>
      <c r="R15" s="1"/>
      <c r="S15" s="5"/>
      <c r="T15" s="1"/>
      <c r="U15" s="32"/>
      <c r="V15" s="1"/>
      <c r="W15" s="24"/>
      <c r="X15" s="13"/>
      <c r="Y15" s="69"/>
      <c r="Z15" s="1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1"/>
      <c r="AR15" s="1"/>
    </row>
    <row r="16" spans="1:44" ht="7.05" customHeight="1" x14ac:dyDescent="0.25">
      <c r="A16" s="1"/>
      <c r="B16" s="1"/>
      <c r="C16" s="1"/>
      <c r="D16" s="1"/>
      <c r="E16" s="1"/>
      <c r="F16" s="84">
        <v>0</v>
      </c>
      <c r="G16" s="5"/>
      <c r="H16" s="1"/>
      <c r="I16" s="1"/>
      <c r="J16" s="1"/>
      <c r="K16" s="1"/>
      <c r="L16" s="1"/>
      <c r="M16" s="5"/>
      <c r="N16" s="1"/>
      <c r="O16" s="1"/>
      <c r="P16" s="1"/>
      <c r="Q16" s="1"/>
      <c r="R16" s="1"/>
      <c r="S16" s="5"/>
      <c r="T16" s="1"/>
      <c r="U16" s="32"/>
      <c r="V16" s="1"/>
      <c r="W16" s="16"/>
      <c r="X16" s="13"/>
      <c r="Y16" s="69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"/>
      <c r="AR16" s="1"/>
    </row>
    <row r="17" spans="1:44" ht="12.6" thickBot="1" x14ac:dyDescent="0.3">
      <c r="A17" s="1"/>
      <c r="B17" s="1"/>
      <c r="C17" s="1"/>
      <c r="D17" s="1"/>
      <c r="E17" s="1"/>
      <c r="F17" s="84"/>
      <c r="G17" s="5" t="s">
        <v>8</v>
      </c>
      <c r="H17" s="1"/>
      <c r="I17" s="1" t="s">
        <v>100</v>
      </c>
      <c r="J17" s="1"/>
      <c r="K17" s="1"/>
      <c r="L17" s="1"/>
      <c r="M17" s="5" t="s">
        <v>8</v>
      </c>
      <c r="N17" s="64" t="s">
        <v>40</v>
      </c>
      <c r="O17" s="1"/>
      <c r="P17" s="1"/>
      <c r="Q17" s="1" t="s">
        <v>14</v>
      </c>
      <c r="R17" s="1"/>
      <c r="S17" s="5" t="s">
        <v>8</v>
      </c>
      <c r="T17" s="25"/>
      <c r="U17" s="32"/>
      <c r="V17" s="1"/>
      <c r="W17" s="16"/>
      <c r="X17" s="13"/>
      <c r="Y17" s="69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"/>
      <c r="AR17" s="1"/>
    </row>
    <row r="18" spans="1:44" ht="4.05" customHeight="1" thickTop="1" x14ac:dyDescent="0.25">
      <c r="A18" s="1"/>
      <c r="B18" s="1"/>
      <c r="C18" s="1"/>
      <c r="D18" s="1"/>
      <c r="E18" s="1"/>
      <c r="F18" s="84"/>
      <c r="G18" s="5"/>
      <c r="H18" s="1"/>
      <c r="I18" s="1"/>
      <c r="J18" s="1"/>
      <c r="K18" s="1"/>
      <c r="L18" s="1"/>
      <c r="M18" s="5"/>
      <c r="N18" s="65"/>
      <c r="O18" s="1"/>
      <c r="P18" s="1"/>
      <c r="Q18" s="1"/>
      <c r="R18" s="1"/>
      <c r="S18" s="5"/>
      <c r="T18" s="1"/>
      <c r="U18" s="32"/>
      <c r="V18" s="1"/>
      <c r="W18" s="16"/>
      <c r="X18" s="13"/>
      <c r="Y18" s="69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"/>
      <c r="AR18" s="1"/>
    </row>
    <row r="19" spans="1:44" s="31" customFormat="1" x14ac:dyDescent="0.25">
      <c r="A19" s="26"/>
      <c r="B19" s="26"/>
      <c r="C19" s="26"/>
      <c r="D19" s="26"/>
      <c r="E19" s="26"/>
      <c r="F19" s="89"/>
      <c r="G19" s="27" t="s">
        <v>8</v>
      </c>
      <c r="H19" s="26"/>
      <c r="I19" s="26" t="s">
        <v>15</v>
      </c>
      <c r="J19" s="26"/>
      <c r="K19" s="26"/>
      <c r="L19" s="26"/>
      <c r="M19" s="27"/>
      <c r="N19" s="26"/>
      <c r="O19" s="26"/>
      <c r="P19" s="26"/>
      <c r="Q19" s="26" t="s">
        <v>21</v>
      </c>
      <c r="R19" s="26"/>
      <c r="S19" s="27" t="s">
        <v>8</v>
      </c>
      <c r="T19" s="36"/>
      <c r="U19" s="34" t="s">
        <v>16</v>
      </c>
      <c r="V19" s="26"/>
      <c r="W19" s="28"/>
      <c r="X19" s="29"/>
      <c r="Y19" s="7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26"/>
      <c r="AR19" s="26"/>
    </row>
    <row r="20" spans="1:44" ht="4.05" customHeight="1" x14ac:dyDescent="0.25">
      <c r="A20" s="1"/>
      <c r="B20" s="1"/>
      <c r="C20" s="1"/>
      <c r="D20" s="1"/>
      <c r="E20" s="1"/>
      <c r="F20" s="84"/>
      <c r="G20" s="5"/>
      <c r="H20" s="1"/>
      <c r="I20" s="1"/>
      <c r="J20" s="1"/>
      <c r="K20" s="1"/>
      <c r="L20" s="1"/>
      <c r="M20" s="5"/>
      <c r="N20" s="1"/>
      <c r="O20" s="1"/>
      <c r="P20" s="1"/>
      <c r="Q20" s="1"/>
      <c r="R20" s="1"/>
      <c r="S20" s="5"/>
      <c r="T20" s="1"/>
      <c r="U20" s="32"/>
      <c r="V20" s="1"/>
      <c r="W20" s="16"/>
      <c r="X20" s="13"/>
      <c r="Y20" s="69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"/>
      <c r="AR20" s="1"/>
    </row>
    <row r="21" spans="1:44" s="31" customFormat="1" x14ac:dyDescent="0.25">
      <c r="A21" s="26"/>
      <c r="B21" s="26"/>
      <c r="C21" s="26"/>
      <c r="D21" s="26"/>
      <c r="E21" s="26"/>
      <c r="F21" s="89"/>
      <c r="G21" s="27" t="s">
        <v>8</v>
      </c>
      <c r="H21" s="26"/>
      <c r="I21" s="26" t="s">
        <v>22</v>
      </c>
      <c r="J21" s="26"/>
      <c r="K21" s="26"/>
      <c r="L21" s="26"/>
      <c r="M21" s="27"/>
      <c r="N21" s="26"/>
      <c r="O21" s="26"/>
      <c r="P21" s="26"/>
      <c r="Q21" s="26" t="str">
        <f>IF(T19=справочники!$B$8,"a+qx",IF(T19=справочники!$B$9,"aq^x",IF(T19=справочники!$B$10,"a^(qx)","??")))</f>
        <v>??</v>
      </c>
      <c r="R21" s="26"/>
      <c r="S21" s="27" t="s">
        <v>8</v>
      </c>
      <c r="T21" s="45"/>
      <c r="U21" s="34"/>
      <c r="V21" s="26"/>
      <c r="W21" s="28"/>
      <c r="X21" s="29"/>
      <c r="Y21" s="7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26"/>
      <c r="AR21" s="26"/>
    </row>
    <row r="22" spans="1:44" ht="4.05" customHeight="1" x14ac:dyDescent="0.25">
      <c r="A22" s="1"/>
      <c r="B22" s="1"/>
      <c r="C22" s="1"/>
      <c r="D22" s="1"/>
      <c r="E22" s="1"/>
      <c r="F22" s="84"/>
      <c r="G22" s="5"/>
      <c r="H22" s="1"/>
      <c r="I22" s="1"/>
      <c r="J22" s="1"/>
      <c r="K22" s="1"/>
      <c r="L22" s="1"/>
      <c r="M22" s="5"/>
      <c r="N22" s="1"/>
      <c r="O22" s="1"/>
      <c r="P22" s="1"/>
      <c r="Q22" s="1"/>
      <c r="R22" s="1"/>
      <c r="S22" s="5"/>
      <c r="T22" s="1"/>
      <c r="U22" s="32"/>
      <c r="V22" s="1"/>
      <c r="W22" s="16"/>
      <c r="X22" s="13"/>
      <c r="Y22" s="69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"/>
      <c r="AR22" s="1"/>
    </row>
    <row r="23" spans="1:44" s="4" customFormat="1" x14ac:dyDescent="0.25">
      <c r="A23" s="3"/>
      <c r="B23" s="3"/>
      <c r="C23" s="3"/>
      <c r="D23" s="3"/>
      <c r="E23" s="3"/>
      <c r="F23" s="88">
        <v>2</v>
      </c>
      <c r="G23" s="5" t="s">
        <v>8</v>
      </c>
      <c r="H23" s="3"/>
      <c r="I23" s="3" t="s">
        <v>101</v>
      </c>
      <c r="J23" s="3"/>
      <c r="K23" s="3"/>
      <c r="L23" s="3"/>
      <c r="M23" s="5"/>
      <c r="N23" s="3"/>
      <c r="O23" s="3"/>
      <c r="P23" s="3"/>
      <c r="Q23" s="3" t="s">
        <v>14</v>
      </c>
      <c r="R23" s="3"/>
      <c r="S23" s="5"/>
      <c r="T23" s="3"/>
      <c r="U23" s="32"/>
      <c r="V23" s="3"/>
      <c r="W23" s="16"/>
      <c r="X23" s="16"/>
      <c r="Y23" s="69"/>
      <c r="Z23" s="17"/>
      <c r="AA23" s="17">
        <f>IF(AA$6="",0,$T17)</f>
        <v>0</v>
      </c>
      <c r="AB23" s="17">
        <f>IF(AB$6="",0,IF($T19=справочники!$B$8,$T17+$T21*(AB$1-$AA$1),IF($T19=справочники!$B$9,$T17*POWER($T21,(AB$1-$AA$1)),IF($T19=справочники!$B$10,POWER($T17,$T21*(AB$1-$AA$1)),0))))</f>
        <v>0</v>
      </c>
      <c r="AC23" s="17">
        <f>IF(AC$6="",0,IF($T19=справочники!$B$8,$T17+$T21*(AC$1-$AA$1),IF($T19=справочники!$B$9,$T17*POWER($T21,(AC$1-$AA$1)),IF($T19=справочники!$B$10,POWER($T17,$T21*(AC$1-$AA$1)),0))))</f>
        <v>0</v>
      </c>
      <c r="AD23" s="17">
        <f>IF(AD$6="",0,IF($T19=справочники!$B$8,$T17+$T21*(AD$1-$AA$1),IF($T19=справочники!$B$9,$T17*POWER($T21,(AD$1-$AA$1)),IF($T19=справочники!$B$10,POWER($T17,$T21*(AD$1-$AA$1)),0))))</f>
        <v>0</v>
      </c>
      <c r="AE23" s="17">
        <f>IF(AE$6="",0,IF($T19=справочники!$B$8,$T17+$T21*(AE$1-$AA$1),IF($T19=справочники!$B$9,$T17*POWER($T21,(AE$1-$AA$1)),IF($T19=справочники!$B$10,POWER($T17,$T21*(AE$1-$AA$1)),0))))</f>
        <v>0</v>
      </c>
      <c r="AF23" s="17">
        <f>IF(AF$6="",0,IF($T19=справочники!$B$8,$T17+$T21*(AF$1-$AA$1),IF($T19=справочники!$B$9,$T17*POWER($T21,(AF$1-$AA$1)),IF($T19=справочники!$B$10,POWER($T17,$T21*(AF$1-$AA$1)),0))))</f>
        <v>0</v>
      </c>
      <c r="AG23" s="17">
        <f>IF(AG$6="",0,IF($T19=справочники!$B$8,$T17+$T21*(AG$1-$AA$1),IF($T19=справочники!$B$9,$T17*POWER($T21,(AG$1-$AA$1)),IF($T19=справочники!$B$10,POWER($T17,$T21*(AG$1-$AA$1)),0))))</f>
        <v>0</v>
      </c>
      <c r="AH23" s="17">
        <f>IF(AH$6="",0,IF($T19=справочники!$B$8,$T17+$T21*(AH$1-$AA$1),IF($T19=справочники!$B$9,$T17*POWER($T21,(AH$1-$AA$1)),IF($T19=справочники!$B$10,POWER($T17,$T21*(AH$1-$AA$1)),0))))</f>
        <v>0</v>
      </c>
      <c r="AI23" s="17">
        <f>IF(AI$6="",0,IF($T19=справочники!$B$8,$T17+$T21*(AI$1-$AA$1),IF($T19=справочники!$B$9,$T17*POWER($T21,(AI$1-$AA$1)),IF($T19=справочники!$B$10,POWER($T17,$T21*(AI$1-$AA$1)),0))))</f>
        <v>0</v>
      </c>
      <c r="AJ23" s="17">
        <f>IF(AJ$6="",0,IF($T19=справочники!$B$8,$T17+$T21*(AJ$1-$AA$1),IF($T19=справочники!$B$9,$T17*POWER($T21,(AJ$1-$AA$1)),IF($T19=справочники!$B$10,POWER($T17,$T21*(AJ$1-$AA$1)),0))))</f>
        <v>0</v>
      </c>
      <c r="AK23" s="17">
        <f>IF(AK$6="",0,IF($T19=справочники!$B$8,$T17+$T21*(AK$1-$AA$1),IF($T19=справочники!$B$9,$T17*POWER($T21,(AK$1-$AA$1)),IF($T19=справочники!$B$10,POWER($T17,$T21*(AK$1-$AA$1)),0))))</f>
        <v>0</v>
      </c>
      <c r="AL23" s="17">
        <f>IF(AL$6="",0,IF($T19=справочники!$B$8,$T17+$T21*(AL$1-$AA$1),IF($T19=справочники!$B$9,$T17*POWER($T21,(AL$1-$AA$1)),IF($T19=справочники!$B$10,POWER($T17,$T21*(AL$1-$AA$1)),0))))</f>
        <v>0</v>
      </c>
      <c r="AM23" s="17">
        <f>IF(AM$6="",0,IF($T19=справочники!$B$8,$T17+$T21*(AM$1-$AA$1),IF($T19=справочники!$B$9,$T17*POWER($T21,(AM$1-$AA$1)),IF($T19=справочники!$B$10,POWER($T17,$T21*(AM$1-$AA$1)),0))))</f>
        <v>0</v>
      </c>
      <c r="AN23" s="17">
        <f>IF(AN$6="",0,IF($T19=справочники!$B$8,$T17+$T21*(AN$1-$AA$1),IF($T19=справочники!$B$9,$T17*POWER($T21,(AN$1-$AA$1)),IF($T19=справочники!$B$10,POWER($T17,$T21*(AN$1-$AA$1)),0))))</f>
        <v>0</v>
      </c>
      <c r="AO23" s="17">
        <f>IF(AO$6="",0,IF($T19=справочники!$B$8,$T17+$T21*(AO$1-$AA$1),IF($T19=справочники!$B$9,$T17*POWER($T21,(AO$1-$AA$1)),IF($T19=справочники!$B$10,POWER($T17,$T21*(AO$1-$AA$1)),0))))</f>
        <v>0</v>
      </c>
      <c r="AP23" s="17">
        <f>IF(AP$6="",0,IF($T19=справочники!$B$8,$T17+$T21*(AP$1-$AA$1),IF($T19=справочники!$B$9,$T17*POWER($T21,(AP$1-$AA$1)),IF($T19=справочники!$B$10,POWER($T17,$T21*(AP$1-$AA$1)),0))))</f>
        <v>0</v>
      </c>
      <c r="AQ23" s="3"/>
      <c r="AR23" s="3"/>
    </row>
    <row r="24" spans="1:44" ht="4.05" customHeight="1" x14ac:dyDescent="0.25">
      <c r="A24" s="1"/>
      <c r="B24" s="1"/>
      <c r="C24" s="1"/>
      <c r="D24" s="1"/>
      <c r="E24" s="1"/>
      <c r="F24" s="84"/>
      <c r="G24" s="5"/>
      <c r="H24" s="1"/>
      <c r="I24" s="1"/>
      <c r="J24" s="1"/>
      <c r="K24" s="1"/>
      <c r="L24" s="1"/>
      <c r="M24" s="5"/>
      <c r="N24" s="1"/>
      <c r="O24" s="1"/>
      <c r="P24" s="1"/>
      <c r="Q24" s="1"/>
      <c r="R24" s="1"/>
      <c r="S24" s="5"/>
      <c r="T24" s="1"/>
      <c r="U24" s="32"/>
      <c r="V24" s="1"/>
      <c r="W24" s="16"/>
      <c r="X24" s="13"/>
      <c r="Y24" s="69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"/>
      <c r="AR24" s="1"/>
    </row>
    <row r="25" spans="1:44" x14ac:dyDescent="0.25">
      <c r="A25" s="1"/>
      <c r="B25" s="1"/>
      <c r="C25" s="1"/>
      <c r="D25" s="1"/>
      <c r="E25" s="1"/>
      <c r="F25" s="84"/>
      <c r="G25" s="5" t="s">
        <v>8</v>
      </c>
      <c r="H25" s="1"/>
      <c r="I25" s="1" t="s">
        <v>23</v>
      </c>
      <c r="J25" s="1"/>
      <c r="K25" s="1"/>
      <c r="L25" s="1"/>
      <c r="M25" s="5" t="s">
        <v>8</v>
      </c>
      <c r="N25" s="1" t="s">
        <v>102</v>
      </c>
      <c r="O25" s="1"/>
      <c r="P25" s="1"/>
      <c r="Q25" s="1" t="s">
        <v>103</v>
      </c>
      <c r="R25" s="1"/>
      <c r="S25" s="5" t="s">
        <v>8</v>
      </c>
      <c r="T25" s="44"/>
      <c r="U25" s="32"/>
      <c r="V25" s="1"/>
      <c r="W25" s="16"/>
      <c r="X25" s="13"/>
      <c r="Y25" s="69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"/>
      <c r="AR25" s="1"/>
    </row>
    <row r="26" spans="1:44" ht="4.05" customHeight="1" x14ac:dyDescent="0.25">
      <c r="A26" s="1"/>
      <c r="B26" s="1"/>
      <c r="C26" s="1"/>
      <c r="D26" s="1"/>
      <c r="E26" s="1"/>
      <c r="F26" s="84"/>
      <c r="G26" s="5"/>
      <c r="H26" s="1"/>
      <c r="I26" s="1"/>
      <c r="J26" s="1"/>
      <c r="K26" s="1"/>
      <c r="L26" s="1"/>
      <c r="M26" s="5"/>
      <c r="N26" s="1"/>
      <c r="O26" s="1"/>
      <c r="P26" s="1"/>
      <c r="Q26" s="1"/>
      <c r="R26" s="1"/>
      <c r="S26" s="5"/>
      <c r="T26" s="1"/>
      <c r="U26" s="32"/>
      <c r="V26" s="1"/>
      <c r="W26" s="16"/>
      <c r="X26" s="13"/>
      <c r="Y26" s="69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"/>
      <c r="AR26" s="1"/>
    </row>
    <row r="27" spans="1:44" s="31" customFormat="1" x14ac:dyDescent="0.25">
      <c r="A27" s="26"/>
      <c r="B27" s="26"/>
      <c r="C27" s="26"/>
      <c r="D27" s="26"/>
      <c r="E27" s="26"/>
      <c r="F27" s="89"/>
      <c r="G27" s="27" t="s">
        <v>8</v>
      </c>
      <c r="H27" s="26"/>
      <c r="I27" s="26" t="s">
        <v>26</v>
      </c>
      <c r="J27" s="26"/>
      <c r="K27" s="26"/>
      <c r="L27" s="26"/>
      <c r="M27" s="27"/>
      <c r="N27" s="26"/>
      <c r="O27" s="26"/>
      <c r="P27" s="26"/>
      <c r="Q27" s="42" t="s">
        <v>24</v>
      </c>
      <c r="R27" s="26"/>
      <c r="S27" s="27" t="s">
        <v>8</v>
      </c>
      <c r="T27" s="43"/>
      <c r="U27" s="34"/>
      <c r="V27" s="26"/>
      <c r="W27" s="28"/>
      <c r="X27" s="29"/>
      <c r="Y27" s="7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26"/>
      <c r="AR27" s="26"/>
    </row>
    <row r="28" spans="1:44" ht="4.05" customHeight="1" x14ac:dyDescent="0.25">
      <c r="A28" s="1"/>
      <c r="B28" s="1"/>
      <c r="C28" s="1"/>
      <c r="D28" s="1"/>
      <c r="E28" s="1"/>
      <c r="F28" s="84"/>
      <c r="G28" s="5"/>
      <c r="H28" s="1"/>
      <c r="I28" s="1"/>
      <c r="J28" s="1"/>
      <c r="K28" s="1"/>
      <c r="L28" s="1"/>
      <c r="M28" s="5"/>
      <c r="N28" s="1"/>
      <c r="O28" s="1"/>
      <c r="P28" s="1"/>
      <c r="Q28" s="1"/>
      <c r="R28" s="1"/>
      <c r="S28" s="5"/>
      <c r="T28" s="1"/>
      <c r="U28" s="32"/>
      <c r="V28" s="1"/>
      <c r="W28" s="16"/>
      <c r="X28" s="13"/>
      <c r="Y28" s="69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"/>
      <c r="AR28" s="1"/>
    </row>
    <row r="29" spans="1:44" s="51" customFormat="1" x14ac:dyDescent="0.25">
      <c r="A29" s="48"/>
      <c r="B29" s="48"/>
      <c r="C29" s="48"/>
      <c r="D29" s="48"/>
      <c r="E29" s="48"/>
      <c r="F29" s="90">
        <v>2</v>
      </c>
      <c r="G29" s="27" t="s">
        <v>8</v>
      </c>
      <c r="H29" s="48"/>
      <c r="I29" s="48" t="s">
        <v>25</v>
      </c>
      <c r="J29" s="48"/>
      <c r="K29" s="48"/>
      <c r="L29" s="48"/>
      <c r="M29" s="27"/>
      <c r="N29" s="48" t="str">
        <f>N25</f>
        <v>ср. ст-ть 1ой единицы продукта-1</v>
      </c>
      <c r="O29" s="48"/>
      <c r="P29" s="48"/>
      <c r="Q29" s="48" t="s">
        <v>103</v>
      </c>
      <c r="R29" s="48"/>
      <c r="S29" s="27"/>
      <c r="T29" s="48"/>
      <c r="U29" s="34"/>
      <c r="V29" s="48"/>
      <c r="W29" s="28"/>
      <c r="X29" s="28"/>
      <c r="Y29" s="70"/>
      <c r="Z29" s="49"/>
      <c r="AA29" s="50">
        <f>IF(AA$6="",0,$T25)</f>
        <v>0</v>
      </c>
      <c r="AB29" s="50">
        <f>IF(AB$6="",0,$T25*POWER(1+$T27,(AB$1-$AA$1)))</f>
        <v>0</v>
      </c>
      <c r="AC29" s="50">
        <f t="shared" ref="AC29:AP29" si="3">IF(AC$6="",0,$T25*POWER(1+$T27,(AC$1-$AA$1)))</f>
        <v>0</v>
      </c>
      <c r="AD29" s="50">
        <f t="shared" si="3"/>
        <v>0</v>
      </c>
      <c r="AE29" s="50">
        <f t="shared" si="3"/>
        <v>0</v>
      </c>
      <c r="AF29" s="50">
        <f t="shared" si="3"/>
        <v>0</v>
      </c>
      <c r="AG29" s="50">
        <f t="shared" si="3"/>
        <v>0</v>
      </c>
      <c r="AH29" s="50">
        <f t="shared" si="3"/>
        <v>0</v>
      </c>
      <c r="AI29" s="50">
        <f t="shared" si="3"/>
        <v>0</v>
      </c>
      <c r="AJ29" s="50">
        <f t="shared" si="3"/>
        <v>0</v>
      </c>
      <c r="AK29" s="50">
        <f t="shared" si="3"/>
        <v>0</v>
      </c>
      <c r="AL29" s="50">
        <f t="shared" si="3"/>
        <v>0</v>
      </c>
      <c r="AM29" s="50">
        <f t="shared" si="3"/>
        <v>0</v>
      </c>
      <c r="AN29" s="50">
        <f t="shared" si="3"/>
        <v>0</v>
      </c>
      <c r="AO29" s="50">
        <f t="shared" si="3"/>
        <v>0</v>
      </c>
      <c r="AP29" s="50">
        <f t="shared" si="3"/>
        <v>0</v>
      </c>
      <c r="AQ29" s="48"/>
      <c r="AR29" s="48"/>
    </row>
    <row r="30" spans="1:44" ht="4.05" customHeight="1" x14ac:dyDescent="0.25">
      <c r="A30" s="1"/>
      <c r="B30" s="1"/>
      <c r="C30" s="1"/>
      <c r="D30" s="1"/>
      <c r="E30" s="1"/>
      <c r="F30" s="84">
        <v>1</v>
      </c>
      <c r="G30" s="5"/>
      <c r="H30" s="1"/>
      <c r="I30" s="1"/>
      <c r="J30" s="1"/>
      <c r="K30" s="1"/>
      <c r="L30" s="1"/>
      <c r="M30" s="5"/>
      <c r="N30" s="1"/>
      <c r="O30" s="1"/>
      <c r="P30" s="1"/>
      <c r="Q30" s="1"/>
      <c r="R30" s="1"/>
      <c r="S30" s="5"/>
      <c r="T30" s="1"/>
      <c r="U30" s="32"/>
      <c r="V30" s="1"/>
      <c r="W30" s="16"/>
      <c r="X30" s="13"/>
      <c r="Y30" s="69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"/>
      <c r="AR30" s="1"/>
    </row>
    <row r="31" spans="1:44" s="4" customFormat="1" x14ac:dyDescent="0.25">
      <c r="A31" s="3"/>
      <c r="B31" s="3"/>
      <c r="C31" s="3"/>
      <c r="D31" s="3"/>
      <c r="E31" s="3"/>
      <c r="F31" s="88">
        <v>1</v>
      </c>
      <c r="G31" s="23"/>
      <c r="H31" s="18" t="str">
        <f>$H$14</f>
        <v>выручка</v>
      </c>
      <c r="I31" s="3"/>
      <c r="J31" s="3"/>
      <c r="K31" s="3"/>
      <c r="L31" s="3"/>
      <c r="M31" s="5" t="s">
        <v>8</v>
      </c>
      <c r="N31" s="3" t="s">
        <v>104</v>
      </c>
      <c r="O31" s="3"/>
      <c r="P31" s="3"/>
      <c r="Q31" s="3" t="s">
        <v>103</v>
      </c>
      <c r="R31" s="3"/>
      <c r="S31" s="5"/>
      <c r="T31" s="3"/>
      <c r="U31" s="32"/>
      <c r="V31" s="3"/>
      <c r="W31" s="16">
        <f>SUM($Y31:$AQ31)</f>
        <v>0</v>
      </c>
      <c r="X31" s="16"/>
      <c r="Y31" s="69"/>
      <c r="Z31" s="17"/>
      <c r="AA31" s="17">
        <f>IF(AA$6="",0,AA23*AA29)</f>
        <v>0</v>
      </c>
      <c r="AB31" s="17">
        <f t="shared" ref="AB31:AP31" si="4">IF(AB$6="",0,AB23*AB29)</f>
        <v>0</v>
      </c>
      <c r="AC31" s="17">
        <f t="shared" si="4"/>
        <v>0</v>
      </c>
      <c r="AD31" s="17">
        <f t="shared" si="4"/>
        <v>0</v>
      </c>
      <c r="AE31" s="17">
        <f t="shared" si="4"/>
        <v>0</v>
      </c>
      <c r="AF31" s="17">
        <f t="shared" si="4"/>
        <v>0</v>
      </c>
      <c r="AG31" s="17">
        <f t="shared" si="4"/>
        <v>0</v>
      </c>
      <c r="AH31" s="17">
        <f t="shared" si="4"/>
        <v>0</v>
      </c>
      <c r="AI31" s="17">
        <f t="shared" si="4"/>
        <v>0</v>
      </c>
      <c r="AJ31" s="17">
        <f t="shared" si="4"/>
        <v>0</v>
      </c>
      <c r="AK31" s="17">
        <f t="shared" si="4"/>
        <v>0</v>
      </c>
      <c r="AL31" s="17">
        <f t="shared" si="4"/>
        <v>0</v>
      </c>
      <c r="AM31" s="17">
        <f t="shared" si="4"/>
        <v>0</v>
      </c>
      <c r="AN31" s="17">
        <f t="shared" si="4"/>
        <v>0</v>
      </c>
      <c r="AO31" s="17">
        <f t="shared" si="4"/>
        <v>0</v>
      </c>
      <c r="AP31" s="17">
        <f t="shared" si="4"/>
        <v>0</v>
      </c>
      <c r="AQ31" s="3"/>
      <c r="AR31" s="3"/>
    </row>
    <row r="32" spans="1:44" ht="4.05" customHeight="1" x14ac:dyDescent="0.25">
      <c r="A32" s="1"/>
      <c r="B32" s="1"/>
      <c r="C32" s="1"/>
      <c r="D32" s="1"/>
      <c r="E32" s="1"/>
      <c r="F32" s="84">
        <v>1</v>
      </c>
      <c r="G32" s="5"/>
      <c r="H32" s="46"/>
      <c r="I32" s="46"/>
      <c r="J32" s="46"/>
      <c r="K32" s="46"/>
      <c r="L32" s="46"/>
      <c r="M32" s="23"/>
      <c r="N32" s="46"/>
      <c r="O32" s="46"/>
      <c r="P32" s="46"/>
      <c r="Q32" s="46"/>
      <c r="R32" s="1"/>
      <c r="S32" s="5"/>
      <c r="T32" s="1"/>
      <c r="U32" s="32"/>
      <c r="V32" s="1"/>
      <c r="W32" s="62"/>
      <c r="X32" s="13"/>
      <c r="Y32" s="69"/>
      <c r="Z32" s="14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1"/>
      <c r="AR32" s="1"/>
    </row>
    <row r="33" spans="1:44" ht="7.05" customHeight="1" x14ac:dyDescent="0.25">
      <c r="A33" s="1"/>
      <c r="B33" s="1"/>
      <c r="C33" s="1"/>
      <c r="D33" s="1"/>
      <c r="E33" s="1"/>
      <c r="F33" s="84">
        <v>1</v>
      </c>
      <c r="G33" s="5"/>
      <c r="H33" s="1"/>
      <c r="I33" s="1"/>
      <c r="J33" s="1"/>
      <c r="K33" s="1"/>
      <c r="L33" s="1"/>
      <c r="M33" s="5"/>
      <c r="N33" s="1"/>
      <c r="O33" s="1"/>
      <c r="P33" s="1"/>
      <c r="Q33" s="1"/>
      <c r="R33" s="1"/>
      <c r="S33" s="5"/>
      <c r="T33" s="1"/>
      <c r="U33" s="32"/>
      <c r="V33" s="1"/>
      <c r="W33" s="16"/>
      <c r="X33" s="13"/>
      <c r="Y33" s="69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"/>
      <c r="AR33" s="1"/>
    </row>
    <row r="34" spans="1:44" ht="12.6" thickBot="1" x14ac:dyDescent="0.3">
      <c r="A34" s="1"/>
      <c r="B34" s="1"/>
      <c r="C34" s="1"/>
      <c r="D34" s="1"/>
      <c r="E34" s="1"/>
      <c r="F34" s="84"/>
      <c r="G34" s="5" t="s">
        <v>8</v>
      </c>
      <c r="H34" s="1"/>
      <c r="I34" s="1" t="s">
        <v>105</v>
      </c>
      <c r="J34" s="1"/>
      <c r="K34" s="1"/>
      <c r="L34" s="1"/>
      <c r="M34" s="5" t="s">
        <v>8</v>
      </c>
      <c r="N34" s="64" t="s">
        <v>41</v>
      </c>
      <c r="O34" s="1"/>
      <c r="P34" s="1"/>
      <c r="Q34" s="1" t="s">
        <v>14</v>
      </c>
      <c r="R34" s="1"/>
      <c r="S34" s="5" t="s">
        <v>8</v>
      </c>
      <c r="T34" s="25"/>
      <c r="U34" s="32"/>
      <c r="V34" s="1"/>
      <c r="W34" s="16"/>
      <c r="X34" s="13"/>
      <c r="Y34" s="69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"/>
      <c r="AR34" s="1"/>
    </row>
    <row r="35" spans="1:44" ht="4.05" customHeight="1" thickTop="1" x14ac:dyDescent="0.25">
      <c r="A35" s="1"/>
      <c r="B35" s="1"/>
      <c r="C35" s="1"/>
      <c r="D35" s="1"/>
      <c r="E35" s="1"/>
      <c r="F35" s="84"/>
      <c r="G35" s="5"/>
      <c r="H35" s="1"/>
      <c r="I35" s="1"/>
      <c r="J35" s="1"/>
      <c r="K35" s="1"/>
      <c r="L35" s="1"/>
      <c r="M35" s="5"/>
      <c r="N35" s="1"/>
      <c r="O35" s="1"/>
      <c r="P35" s="1"/>
      <c r="Q35" s="1"/>
      <c r="R35" s="1"/>
      <c r="S35" s="5"/>
      <c r="T35" s="1"/>
      <c r="U35" s="32"/>
      <c r="V35" s="1"/>
      <c r="W35" s="16"/>
      <c r="X35" s="13"/>
      <c r="Y35" s="69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"/>
      <c r="AR35" s="1"/>
    </row>
    <row r="36" spans="1:44" s="31" customFormat="1" x14ac:dyDescent="0.25">
      <c r="A36" s="26"/>
      <c r="B36" s="26"/>
      <c r="C36" s="26"/>
      <c r="D36" s="26"/>
      <c r="E36" s="26"/>
      <c r="F36" s="89"/>
      <c r="G36" s="27" t="s">
        <v>8</v>
      </c>
      <c r="H36" s="26"/>
      <c r="I36" s="26" t="s">
        <v>15</v>
      </c>
      <c r="J36" s="26"/>
      <c r="K36" s="26"/>
      <c r="L36" s="26"/>
      <c r="M36" s="27"/>
      <c r="N36" s="26"/>
      <c r="O36" s="26"/>
      <c r="P36" s="26"/>
      <c r="Q36" s="26" t="s">
        <v>21</v>
      </c>
      <c r="R36" s="26"/>
      <c r="S36" s="27" t="s">
        <v>8</v>
      </c>
      <c r="T36" s="36"/>
      <c r="U36" s="34" t="s">
        <v>16</v>
      </c>
      <c r="V36" s="26"/>
      <c r="W36" s="28"/>
      <c r="X36" s="29"/>
      <c r="Y36" s="7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26"/>
      <c r="AR36" s="26"/>
    </row>
    <row r="37" spans="1:44" ht="4.05" customHeight="1" x14ac:dyDescent="0.25">
      <c r="A37" s="1"/>
      <c r="B37" s="1"/>
      <c r="C37" s="1"/>
      <c r="D37" s="1"/>
      <c r="E37" s="1"/>
      <c r="F37" s="84"/>
      <c r="G37" s="5"/>
      <c r="H37" s="1"/>
      <c r="I37" s="1"/>
      <c r="J37" s="1"/>
      <c r="K37" s="1"/>
      <c r="L37" s="1"/>
      <c r="M37" s="5"/>
      <c r="N37" s="1"/>
      <c r="O37" s="1"/>
      <c r="P37" s="1"/>
      <c r="Q37" s="1"/>
      <c r="R37" s="1"/>
      <c r="S37" s="5"/>
      <c r="T37" s="1"/>
      <c r="U37" s="32"/>
      <c r="V37" s="1"/>
      <c r="W37" s="16"/>
      <c r="X37" s="13"/>
      <c r="Y37" s="69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"/>
      <c r="AR37" s="1"/>
    </row>
    <row r="38" spans="1:44" s="31" customFormat="1" x14ac:dyDescent="0.25">
      <c r="A38" s="26"/>
      <c r="B38" s="26"/>
      <c r="C38" s="26"/>
      <c r="D38" s="26"/>
      <c r="E38" s="26"/>
      <c r="F38" s="89"/>
      <c r="G38" s="27" t="s">
        <v>8</v>
      </c>
      <c r="H38" s="26"/>
      <c r="I38" s="26" t="s">
        <v>22</v>
      </c>
      <c r="J38" s="26"/>
      <c r="K38" s="26"/>
      <c r="L38" s="26"/>
      <c r="M38" s="27"/>
      <c r="N38" s="26"/>
      <c r="O38" s="26"/>
      <c r="P38" s="26"/>
      <c r="Q38" s="26" t="str">
        <f>IF(T36=справочники!$B$8,"a+qx",IF(T36=справочники!$B$9,"aq^x",IF(T36=справочники!$B$10,"a^(qx)","??")))</f>
        <v>??</v>
      </c>
      <c r="R38" s="26"/>
      <c r="S38" s="27" t="s">
        <v>8</v>
      </c>
      <c r="T38" s="45"/>
      <c r="U38" s="34"/>
      <c r="V38" s="26"/>
      <c r="W38" s="28"/>
      <c r="X38" s="29"/>
      <c r="Y38" s="7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26"/>
      <c r="AR38" s="26"/>
    </row>
    <row r="39" spans="1:44" ht="4.05" customHeight="1" x14ac:dyDescent="0.25">
      <c r="A39" s="1"/>
      <c r="B39" s="1"/>
      <c r="C39" s="1"/>
      <c r="D39" s="1"/>
      <c r="E39" s="1"/>
      <c r="F39" s="84"/>
      <c r="G39" s="5"/>
      <c r="H39" s="1"/>
      <c r="I39" s="1"/>
      <c r="J39" s="1"/>
      <c r="K39" s="1"/>
      <c r="L39" s="1"/>
      <c r="M39" s="5"/>
      <c r="N39" s="1"/>
      <c r="O39" s="1"/>
      <c r="P39" s="1"/>
      <c r="Q39" s="1"/>
      <c r="R39" s="1"/>
      <c r="S39" s="5"/>
      <c r="T39" s="1"/>
      <c r="U39" s="32"/>
      <c r="V39" s="1"/>
      <c r="W39" s="16"/>
      <c r="X39" s="13"/>
      <c r="Y39" s="69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"/>
      <c r="AR39" s="1"/>
    </row>
    <row r="40" spans="1:44" s="4" customFormat="1" x14ac:dyDescent="0.25">
      <c r="A40" s="3"/>
      <c r="B40" s="3"/>
      <c r="C40" s="3"/>
      <c r="D40" s="3"/>
      <c r="E40" s="3"/>
      <c r="F40" s="88">
        <v>2</v>
      </c>
      <c r="G40" s="5" t="s">
        <v>8</v>
      </c>
      <c r="H40" s="3"/>
      <c r="I40" s="3" t="s">
        <v>106</v>
      </c>
      <c r="J40" s="3"/>
      <c r="K40" s="3"/>
      <c r="L40" s="3"/>
      <c r="M40" s="5"/>
      <c r="N40" s="3"/>
      <c r="O40" s="3"/>
      <c r="P40" s="3"/>
      <c r="Q40" s="3" t="s">
        <v>14</v>
      </c>
      <c r="R40" s="3"/>
      <c r="S40" s="5"/>
      <c r="T40" s="3"/>
      <c r="U40" s="32"/>
      <c r="V40" s="3"/>
      <c r="W40" s="16"/>
      <c r="X40" s="16"/>
      <c r="Y40" s="69"/>
      <c r="Z40" s="17"/>
      <c r="AA40" s="17">
        <f>IF(AA$6="",0,$T34)</f>
        <v>0</v>
      </c>
      <c r="AB40" s="17">
        <f>IF(AB$6="",0,IF($T36=справочники!$B$8,$T34+$T38*(AB$1-$AA$1),IF($T36=справочники!$B$9,$T34*POWER($T38,(AB$1-$AA$1)),IF($T36=справочники!$B$10,POWER($T34,$T38*(AB$1-$AA$1)),0))))</f>
        <v>0</v>
      </c>
      <c r="AC40" s="17">
        <f>IF(AC$6="",0,IF($T36=справочники!$B$8,$T34+$T38*(AC$1-$AA$1),IF($T36=справочники!$B$9,$T34*POWER($T38,(AC$1-$AA$1)),IF($T36=справочники!$B$10,POWER($T34,$T38*(AC$1-$AA$1)),0))))</f>
        <v>0</v>
      </c>
      <c r="AD40" s="17">
        <f>IF(AD$6="",0,IF($T36=справочники!$B$8,$T34+$T38*(AD$1-$AA$1),IF($T36=справочники!$B$9,$T34*POWER($T38,(AD$1-$AA$1)),IF($T36=справочники!$B$10,POWER($T34,$T38*(AD$1-$AA$1)),0))))</f>
        <v>0</v>
      </c>
      <c r="AE40" s="17">
        <f>IF(AE$6="",0,IF($T36=справочники!$B$8,$T34+$T38*(AE$1-$AA$1),IF($T36=справочники!$B$9,$T34*POWER($T38,(AE$1-$AA$1)),IF($T36=справочники!$B$10,POWER($T34,$T38*(AE$1-$AA$1)),0))))</f>
        <v>0</v>
      </c>
      <c r="AF40" s="17">
        <f>IF(AF$6="",0,IF($T36=справочники!$B$8,$T34+$T38*(AF$1-$AA$1),IF($T36=справочники!$B$9,$T34*POWER($T38,(AF$1-$AA$1)),IF($T36=справочники!$B$10,POWER($T34,$T38*(AF$1-$AA$1)),0))))</f>
        <v>0</v>
      </c>
      <c r="AG40" s="17">
        <f>IF(AG$6="",0,IF($T36=справочники!$B$8,$T34+$T38*(AG$1-$AA$1),IF($T36=справочники!$B$9,$T34*POWER($T38,(AG$1-$AA$1)),IF($T36=справочники!$B$10,POWER($T34,$T38*(AG$1-$AA$1)),0))))</f>
        <v>0</v>
      </c>
      <c r="AH40" s="17">
        <f>IF(AH$6="",0,IF($T36=справочники!$B$8,$T34+$T38*(AH$1-$AA$1),IF($T36=справочники!$B$9,$T34*POWER($T38,(AH$1-$AA$1)),IF($T36=справочники!$B$10,POWER($T34,$T38*(AH$1-$AA$1)),0))))</f>
        <v>0</v>
      </c>
      <c r="AI40" s="17">
        <f>IF(AI$6="",0,IF($T36=справочники!$B$8,$T34+$T38*(AI$1-$AA$1),IF($T36=справочники!$B$9,$T34*POWER($T38,(AI$1-$AA$1)),IF($T36=справочники!$B$10,POWER($T34,$T38*(AI$1-$AA$1)),0))))</f>
        <v>0</v>
      </c>
      <c r="AJ40" s="17">
        <f>IF(AJ$6="",0,IF($T36=справочники!$B$8,$T34+$T38*(AJ$1-$AA$1),IF($T36=справочники!$B$9,$T34*POWER($T38,(AJ$1-$AA$1)),IF($T36=справочники!$B$10,POWER($T34,$T38*(AJ$1-$AA$1)),0))))</f>
        <v>0</v>
      </c>
      <c r="AK40" s="17">
        <f>IF(AK$6="",0,IF($T36=справочники!$B$8,$T34+$T38*(AK$1-$AA$1),IF($T36=справочники!$B$9,$T34*POWER($T38,(AK$1-$AA$1)),IF($T36=справочники!$B$10,POWER($T34,$T38*(AK$1-$AA$1)),0))))</f>
        <v>0</v>
      </c>
      <c r="AL40" s="17">
        <f>IF(AL$6="",0,IF($T36=справочники!$B$8,$T34+$T38*(AL$1-$AA$1),IF($T36=справочники!$B$9,$T34*POWER($T38,(AL$1-$AA$1)),IF($T36=справочники!$B$10,POWER($T34,$T38*(AL$1-$AA$1)),0))))</f>
        <v>0</v>
      </c>
      <c r="AM40" s="17">
        <f>IF(AM$6="",0,IF($T36=справочники!$B$8,$T34+$T38*(AM$1-$AA$1),IF($T36=справочники!$B$9,$T34*POWER($T38,(AM$1-$AA$1)),IF($T36=справочники!$B$10,POWER($T34,$T38*(AM$1-$AA$1)),0))))</f>
        <v>0</v>
      </c>
      <c r="AN40" s="17">
        <f>IF(AN$6="",0,IF($T36=справочники!$B$8,$T34+$T38*(AN$1-$AA$1),IF($T36=справочники!$B$9,$T34*POWER($T38,(AN$1-$AA$1)),IF($T36=справочники!$B$10,POWER($T34,$T38*(AN$1-$AA$1)),0))))</f>
        <v>0</v>
      </c>
      <c r="AO40" s="17">
        <f>IF(AO$6="",0,IF($T36=справочники!$B$8,$T34+$T38*(AO$1-$AA$1),IF($T36=справочники!$B$9,$T34*POWER($T38,(AO$1-$AA$1)),IF($T36=справочники!$B$10,POWER($T34,$T38*(AO$1-$AA$1)),0))))</f>
        <v>0</v>
      </c>
      <c r="AP40" s="17">
        <f>IF(AP$6="",0,IF($T36=справочники!$B$8,$T34+$T38*(AP$1-$AA$1),IF($T36=справочники!$B$9,$T34*POWER($T38,(AP$1-$AA$1)),IF($T36=справочники!$B$10,POWER($T34,$T38*(AP$1-$AA$1)),0))))</f>
        <v>0</v>
      </c>
      <c r="AQ40" s="3"/>
      <c r="AR40" s="3"/>
    </row>
    <row r="41" spans="1:44" ht="4.05" customHeight="1" x14ac:dyDescent="0.25">
      <c r="A41" s="1"/>
      <c r="B41" s="1"/>
      <c r="C41" s="1"/>
      <c r="D41" s="1"/>
      <c r="E41" s="1"/>
      <c r="F41" s="84"/>
      <c r="G41" s="5"/>
      <c r="H41" s="1"/>
      <c r="I41" s="1"/>
      <c r="J41" s="1"/>
      <c r="K41" s="1"/>
      <c r="L41" s="1"/>
      <c r="M41" s="5"/>
      <c r="N41" s="1"/>
      <c r="O41" s="1"/>
      <c r="P41" s="1"/>
      <c r="Q41" s="1"/>
      <c r="R41" s="1"/>
      <c r="S41" s="5"/>
      <c r="T41" s="1"/>
      <c r="U41" s="32"/>
      <c r="V41" s="1"/>
      <c r="W41" s="16"/>
      <c r="X41" s="13"/>
      <c r="Y41" s="69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"/>
      <c r="AR41" s="1"/>
    </row>
    <row r="42" spans="1:44" x14ac:dyDescent="0.25">
      <c r="A42" s="1"/>
      <c r="B42" s="1"/>
      <c r="C42" s="1"/>
      <c r="D42" s="1"/>
      <c r="E42" s="1"/>
      <c r="F42" s="84"/>
      <c r="G42" s="5" t="s">
        <v>8</v>
      </c>
      <c r="H42" s="1"/>
      <c r="I42" s="1" t="s">
        <v>23</v>
      </c>
      <c r="J42" s="1"/>
      <c r="K42" s="1"/>
      <c r="L42" s="1"/>
      <c r="M42" s="5" t="s">
        <v>8</v>
      </c>
      <c r="N42" s="1" t="s">
        <v>107</v>
      </c>
      <c r="O42" s="1"/>
      <c r="P42" s="1"/>
      <c r="Q42" s="1" t="s">
        <v>103</v>
      </c>
      <c r="R42" s="1"/>
      <c r="S42" s="5" t="s">
        <v>8</v>
      </c>
      <c r="T42" s="44"/>
      <c r="U42" s="32"/>
      <c r="V42" s="1"/>
      <c r="W42" s="16"/>
      <c r="X42" s="13"/>
      <c r="Y42" s="69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"/>
      <c r="AR42" s="1"/>
    </row>
    <row r="43" spans="1:44" ht="4.05" customHeight="1" x14ac:dyDescent="0.25">
      <c r="A43" s="1"/>
      <c r="B43" s="1"/>
      <c r="C43" s="1"/>
      <c r="D43" s="1"/>
      <c r="E43" s="1"/>
      <c r="F43" s="84"/>
      <c r="G43" s="5"/>
      <c r="H43" s="1"/>
      <c r="I43" s="1"/>
      <c r="J43" s="1"/>
      <c r="K43" s="1"/>
      <c r="L43" s="1"/>
      <c r="M43" s="5"/>
      <c r="N43" s="1"/>
      <c r="O43" s="1"/>
      <c r="P43" s="1"/>
      <c r="Q43" s="1"/>
      <c r="R43" s="1"/>
      <c r="S43" s="5"/>
      <c r="T43" s="1"/>
      <c r="U43" s="32"/>
      <c r="V43" s="1"/>
      <c r="W43" s="16"/>
      <c r="X43" s="13"/>
      <c r="Y43" s="69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"/>
      <c r="AR43" s="1"/>
    </row>
    <row r="44" spans="1:44" s="31" customFormat="1" x14ac:dyDescent="0.25">
      <c r="A44" s="26"/>
      <c r="B44" s="26"/>
      <c r="C44" s="26"/>
      <c r="D44" s="26"/>
      <c r="E44" s="26"/>
      <c r="F44" s="89"/>
      <c r="G44" s="27" t="s">
        <v>8</v>
      </c>
      <c r="H44" s="26"/>
      <c r="I44" s="26" t="s">
        <v>26</v>
      </c>
      <c r="J44" s="26"/>
      <c r="K44" s="26"/>
      <c r="L44" s="26"/>
      <c r="M44" s="27"/>
      <c r="N44" s="26"/>
      <c r="O44" s="26"/>
      <c r="P44" s="26"/>
      <c r="Q44" s="42" t="s">
        <v>24</v>
      </c>
      <c r="R44" s="26"/>
      <c r="S44" s="27" t="s">
        <v>8</v>
      </c>
      <c r="T44" s="43"/>
      <c r="U44" s="34"/>
      <c r="V44" s="26"/>
      <c r="W44" s="28"/>
      <c r="X44" s="29"/>
      <c r="Y44" s="7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26"/>
      <c r="AR44" s="26"/>
    </row>
    <row r="45" spans="1:44" ht="4.05" customHeight="1" x14ac:dyDescent="0.25">
      <c r="A45" s="1"/>
      <c r="B45" s="1"/>
      <c r="C45" s="1"/>
      <c r="D45" s="1"/>
      <c r="E45" s="1"/>
      <c r="F45" s="84"/>
      <c r="G45" s="5"/>
      <c r="H45" s="1"/>
      <c r="I45" s="1"/>
      <c r="J45" s="1"/>
      <c r="K45" s="1"/>
      <c r="L45" s="1"/>
      <c r="M45" s="5"/>
      <c r="N45" s="1"/>
      <c r="O45" s="1"/>
      <c r="P45" s="1"/>
      <c r="Q45" s="1"/>
      <c r="R45" s="1"/>
      <c r="S45" s="5"/>
      <c r="T45" s="1"/>
      <c r="U45" s="32"/>
      <c r="V45" s="1"/>
      <c r="W45" s="16"/>
      <c r="X45" s="13"/>
      <c r="Y45" s="69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"/>
      <c r="AR45" s="1"/>
    </row>
    <row r="46" spans="1:44" s="51" customFormat="1" x14ac:dyDescent="0.25">
      <c r="A46" s="48"/>
      <c r="B46" s="48"/>
      <c r="C46" s="48"/>
      <c r="D46" s="48"/>
      <c r="E46" s="48"/>
      <c r="F46" s="90">
        <v>2</v>
      </c>
      <c r="G46" s="27" t="s">
        <v>8</v>
      </c>
      <c r="H46" s="48"/>
      <c r="I46" s="48" t="s">
        <v>25</v>
      </c>
      <c r="J46" s="48"/>
      <c r="K46" s="48"/>
      <c r="L46" s="48"/>
      <c r="M46" s="27"/>
      <c r="N46" s="48" t="str">
        <f>N42</f>
        <v>ср. ст-ть 1ой единицы продукта-2</v>
      </c>
      <c r="O46" s="48"/>
      <c r="P46" s="48"/>
      <c r="Q46" s="48" t="s">
        <v>103</v>
      </c>
      <c r="R46" s="48"/>
      <c r="S46" s="27"/>
      <c r="T46" s="48"/>
      <c r="U46" s="34"/>
      <c r="V46" s="48"/>
      <c r="W46" s="28"/>
      <c r="X46" s="28"/>
      <c r="Y46" s="70"/>
      <c r="Z46" s="49"/>
      <c r="AA46" s="50">
        <f>IF(AA$6="",0,$T42)</f>
        <v>0</v>
      </c>
      <c r="AB46" s="50">
        <f>IF(AB$6="",0,$T42*POWER(1+$T44,(AB$1-$AA$1)))</f>
        <v>0</v>
      </c>
      <c r="AC46" s="50">
        <f t="shared" ref="AC46:AP46" si="5">IF(AC$6="",0,$T42*POWER(1+$T44,(AC$1-$AA$1)))</f>
        <v>0</v>
      </c>
      <c r="AD46" s="50">
        <f t="shared" si="5"/>
        <v>0</v>
      </c>
      <c r="AE46" s="50">
        <f t="shared" si="5"/>
        <v>0</v>
      </c>
      <c r="AF46" s="50">
        <f t="shared" si="5"/>
        <v>0</v>
      </c>
      <c r="AG46" s="50">
        <f t="shared" si="5"/>
        <v>0</v>
      </c>
      <c r="AH46" s="50">
        <f t="shared" si="5"/>
        <v>0</v>
      </c>
      <c r="AI46" s="50">
        <f t="shared" si="5"/>
        <v>0</v>
      </c>
      <c r="AJ46" s="50">
        <f t="shared" si="5"/>
        <v>0</v>
      </c>
      <c r="AK46" s="50">
        <f t="shared" si="5"/>
        <v>0</v>
      </c>
      <c r="AL46" s="50">
        <f t="shared" si="5"/>
        <v>0</v>
      </c>
      <c r="AM46" s="50">
        <f t="shared" si="5"/>
        <v>0</v>
      </c>
      <c r="AN46" s="50">
        <f t="shared" si="5"/>
        <v>0</v>
      </c>
      <c r="AO46" s="50">
        <f t="shared" si="5"/>
        <v>0</v>
      </c>
      <c r="AP46" s="50">
        <f t="shared" si="5"/>
        <v>0</v>
      </c>
      <c r="AQ46" s="48"/>
      <c r="AR46" s="48"/>
    </row>
    <row r="47" spans="1:44" ht="4.05" customHeight="1" x14ac:dyDescent="0.25">
      <c r="A47" s="1"/>
      <c r="B47" s="1"/>
      <c r="C47" s="1"/>
      <c r="D47" s="1"/>
      <c r="E47" s="1"/>
      <c r="F47" s="84">
        <v>1</v>
      </c>
      <c r="G47" s="5"/>
      <c r="H47" s="1"/>
      <c r="I47" s="1"/>
      <c r="J47" s="1"/>
      <c r="K47" s="1"/>
      <c r="L47" s="1"/>
      <c r="M47" s="5"/>
      <c r="N47" s="1"/>
      <c r="O47" s="1"/>
      <c r="P47" s="1"/>
      <c r="Q47" s="1"/>
      <c r="R47" s="1"/>
      <c r="S47" s="5"/>
      <c r="T47" s="1"/>
      <c r="U47" s="32"/>
      <c r="V47" s="1"/>
      <c r="W47" s="16"/>
      <c r="X47" s="13"/>
      <c r="Y47" s="69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"/>
      <c r="AR47" s="1"/>
    </row>
    <row r="48" spans="1:44" s="4" customFormat="1" x14ac:dyDescent="0.25">
      <c r="A48" s="3"/>
      <c r="B48" s="3"/>
      <c r="C48" s="3"/>
      <c r="D48" s="3"/>
      <c r="E48" s="3"/>
      <c r="F48" s="88">
        <v>1</v>
      </c>
      <c r="G48" s="23"/>
      <c r="H48" s="18" t="str">
        <f>$H$14</f>
        <v>выручка</v>
      </c>
      <c r="I48" s="3"/>
      <c r="J48" s="3"/>
      <c r="K48" s="3"/>
      <c r="L48" s="3"/>
      <c r="M48" s="5" t="s">
        <v>8</v>
      </c>
      <c r="N48" s="3" t="s">
        <v>108</v>
      </c>
      <c r="O48" s="3"/>
      <c r="P48" s="3"/>
      <c r="Q48" s="3" t="s">
        <v>103</v>
      </c>
      <c r="R48" s="3"/>
      <c r="S48" s="5"/>
      <c r="T48" s="3"/>
      <c r="U48" s="32"/>
      <c r="V48" s="3"/>
      <c r="W48" s="16">
        <f>SUM($Y48:$AQ48)</f>
        <v>0</v>
      </c>
      <c r="X48" s="16"/>
      <c r="Y48" s="69"/>
      <c r="Z48" s="17"/>
      <c r="AA48" s="17">
        <f>IF(AA$6="",0,AA40*AA46)</f>
        <v>0</v>
      </c>
      <c r="AB48" s="17">
        <f t="shared" ref="AB48:AP48" si="6">IF(AB$6="",0,AB40*AB46)</f>
        <v>0</v>
      </c>
      <c r="AC48" s="17">
        <f t="shared" si="6"/>
        <v>0</v>
      </c>
      <c r="AD48" s="17">
        <f t="shared" si="6"/>
        <v>0</v>
      </c>
      <c r="AE48" s="17">
        <f t="shared" si="6"/>
        <v>0</v>
      </c>
      <c r="AF48" s="17">
        <f t="shared" si="6"/>
        <v>0</v>
      </c>
      <c r="AG48" s="17">
        <f t="shared" si="6"/>
        <v>0</v>
      </c>
      <c r="AH48" s="17">
        <f t="shared" si="6"/>
        <v>0</v>
      </c>
      <c r="AI48" s="17">
        <f t="shared" si="6"/>
        <v>0</v>
      </c>
      <c r="AJ48" s="17">
        <f t="shared" si="6"/>
        <v>0</v>
      </c>
      <c r="AK48" s="17">
        <f t="shared" si="6"/>
        <v>0</v>
      </c>
      <c r="AL48" s="17">
        <f t="shared" si="6"/>
        <v>0</v>
      </c>
      <c r="AM48" s="17">
        <f t="shared" si="6"/>
        <v>0</v>
      </c>
      <c r="AN48" s="17">
        <f t="shared" si="6"/>
        <v>0</v>
      </c>
      <c r="AO48" s="17">
        <f t="shared" si="6"/>
        <v>0</v>
      </c>
      <c r="AP48" s="17">
        <f t="shared" si="6"/>
        <v>0</v>
      </c>
      <c r="AQ48" s="3"/>
      <c r="AR48" s="3"/>
    </row>
    <row r="49" spans="1:44" ht="4.05" customHeight="1" x14ac:dyDescent="0.25">
      <c r="A49" s="1"/>
      <c r="B49" s="1"/>
      <c r="C49" s="1"/>
      <c r="D49" s="1"/>
      <c r="E49" s="1"/>
      <c r="F49" s="84">
        <v>1</v>
      </c>
      <c r="G49" s="5"/>
      <c r="H49" s="46"/>
      <c r="I49" s="46"/>
      <c r="J49" s="46"/>
      <c r="K49" s="46"/>
      <c r="L49" s="46"/>
      <c r="M49" s="23"/>
      <c r="N49" s="46"/>
      <c r="O49" s="46"/>
      <c r="P49" s="46"/>
      <c r="Q49" s="46"/>
      <c r="R49" s="1"/>
      <c r="S49" s="5"/>
      <c r="T49" s="1"/>
      <c r="U49" s="32"/>
      <c r="V49" s="1"/>
      <c r="W49" s="62"/>
      <c r="X49" s="13"/>
      <c r="Y49" s="69"/>
      <c r="Z49" s="14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1"/>
      <c r="AR49" s="1"/>
    </row>
    <row r="50" spans="1:44" ht="7.05" customHeight="1" x14ac:dyDescent="0.25">
      <c r="A50" s="1"/>
      <c r="B50" s="1"/>
      <c r="C50" s="1"/>
      <c r="D50" s="1"/>
      <c r="E50" s="1"/>
      <c r="F50" s="84">
        <v>1</v>
      </c>
      <c r="G50" s="5"/>
      <c r="H50" s="1"/>
      <c r="I50" s="1"/>
      <c r="J50" s="1"/>
      <c r="K50" s="1"/>
      <c r="L50" s="1"/>
      <c r="M50" s="5"/>
      <c r="N50" s="1"/>
      <c r="O50" s="1"/>
      <c r="P50" s="1"/>
      <c r="Q50" s="1"/>
      <c r="R50" s="1"/>
      <c r="S50" s="5"/>
      <c r="T50" s="1"/>
      <c r="U50" s="32"/>
      <c r="V50" s="1"/>
      <c r="W50" s="16"/>
      <c r="X50" s="13"/>
      <c r="Y50" s="69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"/>
      <c r="AR50" s="1"/>
    </row>
    <row r="51" spans="1:44" ht="12.6" thickBot="1" x14ac:dyDescent="0.3">
      <c r="A51" s="1"/>
      <c r="B51" s="1"/>
      <c r="C51" s="1"/>
      <c r="D51" s="1"/>
      <c r="E51" s="1"/>
      <c r="F51" s="84"/>
      <c r="G51" s="5" t="s">
        <v>8</v>
      </c>
      <c r="H51" s="1"/>
      <c r="I51" s="1" t="s">
        <v>27</v>
      </c>
      <c r="J51" s="1"/>
      <c r="K51" s="1"/>
      <c r="L51" s="1"/>
      <c r="M51" s="5" t="s">
        <v>8</v>
      </c>
      <c r="N51" s="64" t="s">
        <v>42</v>
      </c>
      <c r="O51" s="1"/>
      <c r="P51" s="1"/>
      <c r="Q51" s="1" t="s">
        <v>14</v>
      </c>
      <c r="R51" s="1"/>
      <c r="S51" s="5" t="s">
        <v>8</v>
      </c>
      <c r="T51" s="25"/>
      <c r="U51" s="32"/>
      <c r="V51" s="1"/>
      <c r="W51" s="16"/>
      <c r="X51" s="13"/>
      <c r="Y51" s="69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"/>
      <c r="AR51" s="1"/>
    </row>
    <row r="52" spans="1:44" ht="4.05" customHeight="1" thickTop="1" x14ac:dyDescent="0.25">
      <c r="A52" s="1"/>
      <c r="B52" s="1"/>
      <c r="C52" s="1"/>
      <c r="D52" s="1"/>
      <c r="E52" s="1"/>
      <c r="F52" s="84"/>
      <c r="G52" s="5"/>
      <c r="H52" s="1"/>
      <c r="I52" s="1"/>
      <c r="J52" s="1"/>
      <c r="K52" s="1"/>
      <c r="L52" s="1"/>
      <c r="M52" s="5"/>
      <c r="N52" s="1"/>
      <c r="O52" s="1"/>
      <c r="P52" s="1"/>
      <c r="Q52" s="1"/>
      <c r="R52" s="1"/>
      <c r="S52" s="5"/>
      <c r="T52" s="1"/>
      <c r="U52" s="32"/>
      <c r="V52" s="1"/>
      <c r="W52" s="16"/>
      <c r="X52" s="13"/>
      <c r="Y52" s="69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"/>
      <c r="AR52" s="1"/>
    </row>
    <row r="53" spans="1:44" s="31" customFormat="1" x14ac:dyDescent="0.25">
      <c r="A53" s="26"/>
      <c r="B53" s="26"/>
      <c r="C53" s="26"/>
      <c r="D53" s="26"/>
      <c r="E53" s="26"/>
      <c r="F53" s="89"/>
      <c r="G53" s="27" t="s">
        <v>8</v>
      </c>
      <c r="H53" s="26"/>
      <c r="I53" s="26" t="s">
        <v>15</v>
      </c>
      <c r="J53" s="26"/>
      <c r="K53" s="26"/>
      <c r="L53" s="26"/>
      <c r="M53" s="27"/>
      <c r="N53" s="26"/>
      <c r="O53" s="26"/>
      <c r="P53" s="26"/>
      <c r="Q53" s="26" t="s">
        <v>21</v>
      </c>
      <c r="R53" s="26"/>
      <c r="S53" s="27" t="s">
        <v>8</v>
      </c>
      <c r="T53" s="36"/>
      <c r="U53" s="34" t="s">
        <v>16</v>
      </c>
      <c r="V53" s="26"/>
      <c r="W53" s="28"/>
      <c r="X53" s="29"/>
      <c r="Y53" s="7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26"/>
      <c r="AR53" s="26"/>
    </row>
    <row r="54" spans="1:44" ht="4.05" customHeight="1" x14ac:dyDescent="0.25">
      <c r="A54" s="1"/>
      <c r="B54" s="1"/>
      <c r="C54" s="1"/>
      <c r="D54" s="1"/>
      <c r="E54" s="1"/>
      <c r="F54" s="84"/>
      <c r="G54" s="5"/>
      <c r="H54" s="1"/>
      <c r="I54" s="1"/>
      <c r="J54" s="1"/>
      <c r="K54" s="1"/>
      <c r="L54" s="1"/>
      <c r="M54" s="5"/>
      <c r="N54" s="1"/>
      <c r="O54" s="1"/>
      <c r="P54" s="1"/>
      <c r="Q54" s="1"/>
      <c r="R54" s="1"/>
      <c r="S54" s="5"/>
      <c r="T54" s="1"/>
      <c r="U54" s="32"/>
      <c r="V54" s="1"/>
      <c r="W54" s="16"/>
      <c r="X54" s="13"/>
      <c r="Y54" s="69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"/>
      <c r="AR54" s="1"/>
    </row>
    <row r="55" spans="1:44" s="31" customFormat="1" x14ac:dyDescent="0.25">
      <c r="A55" s="26"/>
      <c r="B55" s="26"/>
      <c r="C55" s="26"/>
      <c r="D55" s="26"/>
      <c r="E55" s="26"/>
      <c r="F55" s="89"/>
      <c r="G55" s="27" t="s">
        <v>8</v>
      </c>
      <c r="H55" s="26"/>
      <c r="I55" s="26" t="s">
        <v>22</v>
      </c>
      <c r="J55" s="26"/>
      <c r="K55" s="26"/>
      <c r="L55" s="26"/>
      <c r="M55" s="27"/>
      <c r="N55" s="26"/>
      <c r="O55" s="26"/>
      <c r="P55" s="26"/>
      <c r="Q55" s="26" t="str">
        <f>IF(T53=справочники!$B$8,"a+qx",IF(T53=справочники!$B$9,"aq^x",IF(T53=справочники!$B$10,"a^(qx)","??")))</f>
        <v>??</v>
      </c>
      <c r="R55" s="26"/>
      <c r="S55" s="27" t="s">
        <v>8</v>
      </c>
      <c r="T55" s="45"/>
      <c r="U55" s="34"/>
      <c r="V55" s="26"/>
      <c r="W55" s="28"/>
      <c r="X55" s="29"/>
      <c r="Y55" s="7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26"/>
      <c r="AR55" s="26"/>
    </row>
    <row r="56" spans="1:44" ht="4.05" customHeight="1" x14ac:dyDescent="0.25">
      <c r="A56" s="1"/>
      <c r="B56" s="1"/>
      <c r="C56" s="1"/>
      <c r="D56" s="1"/>
      <c r="E56" s="1"/>
      <c r="F56" s="84"/>
      <c r="G56" s="5"/>
      <c r="H56" s="1"/>
      <c r="I56" s="1"/>
      <c r="J56" s="1"/>
      <c r="K56" s="1"/>
      <c r="L56" s="1"/>
      <c r="M56" s="5"/>
      <c r="N56" s="1"/>
      <c r="O56" s="1"/>
      <c r="P56" s="1"/>
      <c r="Q56" s="1"/>
      <c r="R56" s="1"/>
      <c r="S56" s="5"/>
      <c r="T56" s="1"/>
      <c r="U56" s="32"/>
      <c r="V56" s="1"/>
      <c r="W56" s="16"/>
      <c r="X56" s="13"/>
      <c r="Y56" s="69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"/>
      <c r="AR56" s="1"/>
    </row>
    <row r="57" spans="1:44" s="4" customFormat="1" x14ac:dyDescent="0.25">
      <c r="A57" s="3"/>
      <c r="B57" s="3"/>
      <c r="C57" s="3"/>
      <c r="D57" s="3"/>
      <c r="E57" s="3"/>
      <c r="F57" s="88">
        <v>2</v>
      </c>
      <c r="G57" s="5" t="s">
        <v>8</v>
      </c>
      <c r="H57" s="3"/>
      <c r="I57" s="3" t="s">
        <v>28</v>
      </c>
      <c r="J57" s="3"/>
      <c r="K57" s="3"/>
      <c r="L57" s="3"/>
      <c r="M57" s="5"/>
      <c r="N57" s="3"/>
      <c r="O57" s="3"/>
      <c r="P57" s="3"/>
      <c r="Q57" s="3" t="s">
        <v>14</v>
      </c>
      <c r="R57" s="3"/>
      <c r="S57" s="5"/>
      <c r="T57" s="3"/>
      <c r="U57" s="32"/>
      <c r="V57" s="3"/>
      <c r="W57" s="16"/>
      <c r="X57" s="16"/>
      <c r="Y57" s="69"/>
      <c r="Z57" s="17"/>
      <c r="AA57" s="17">
        <f>IF(AA$6="",0,$T51)</f>
        <v>0</v>
      </c>
      <c r="AB57" s="17">
        <f>IF(AB$6="",0,IF($T53=справочники!$B$8,$T51+$T55*(AB$1-$AA$1),IF($T53=справочники!$B$9,$T51*POWER($T55,(AB$1-$AA$1)),IF($T53=справочники!$B$10,POWER($T51,$T55*(AB$1-$AA$1)),0))))</f>
        <v>0</v>
      </c>
      <c r="AC57" s="17">
        <f>IF(AC$6="",0,IF($T53=справочники!$B$8,$T51+$T55*(AC$1-$AA$1),IF($T53=справочники!$B$9,$T51*POWER($T55,(AC$1-$AA$1)),IF($T53=справочники!$B$10,POWER($T51,$T55*(AC$1-$AA$1)),0))))</f>
        <v>0</v>
      </c>
      <c r="AD57" s="17">
        <f>IF(AD$6="",0,IF($T53=справочники!$B$8,$T51+$T55*(AD$1-$AA$1),IF($T53=справочники!$B$9,$T51*POWER($T55,(AD$1-$AA$1)),IF($T53=справочники!$B$10,POWER($T51,$T55*(AD$1-$AA$1)),0))))</f>
        <v>0</v>
      </c>
      <c r="AE57" s="17">
        <f>IF(AE$6="",0,IF($T53=справочники!$B$8,$T51+$T55*(AE$1-$AA$1),IF($T53=справочники!$B$9,$T51*POWER($T55,(AE$1-$AA$1)),IF($T53=справочники!$B$10,POWER($T51,$T55*(AE$1-$AA$1)),0))))</f>
        <v>0</v>
      </c>
      <c r="AF57" s="17">
        <f>IF(AF$6="",0,IF($T53=справочники!$B$8,$T51+$T55*(AF$1-$AA$1),IF($T53=справочники!$B$9,$T51*POWER($T55,(AF$1-$AA$1)),IF($T53=справочники!$B$10,POWER($T51,$T55*(AF$1-$AA$1)),0))))</f>
        <v>0</v>
      </c>
      <c r="AG57" s="17">
        <f>IF(AG$6="",0,IF($T53=справочники!$B$8,$T51+$T55*(AG$1-$AA$1),IF($T53=справочники!$B$9,$T51*POWER($T55,(AG$1-$AA$1)),IF($T53=справочники!$B$10,POWER($T51,$T55*(AG$1-$AA$1)),0))))</f>
        <v>0</v>
      </c>
      <c r="AH57" s="17">
        <f>IF(AH$6="",0,IF($T53=справочники!$B$8,$T51+$T55*(AH$1-$AA$1),IF($T53=справочники!$B$9,$T51*POWER($T55,(AH$1-$AA$1)),IF($T53=справочники!$B$10,POWER($T51,$T55*(AH$1-$AA$1)),0))))</f>
        <v>0</v>
      </c>
      <c r="AI57" s="17">
        <f>IF(AI$6="",0,IF($T53=справочники!$B$8,$T51+$T55*(AI$1-$AA$1),IF($T53=справочники!$B$9,$T51*POWER($T55,(AI$1-$AA$1)),IF($T53=справочники!$B$10,POWER($T51,$T55*(AI$1-$AA$1)),0))))</f>
        <v>0</v>
      </c>
      <c r="AJ57" s="17">
        <f>IF(AJ$6="",0,IF($T53=справочники!$B$8,$T51+$T55*(AJ$1-$AA$1),IF($T53=справочники!$B$9,$T51*POWER($T55,(AJ$1-$AA$1)),IF($T53=справочники!$B$10,POWER($T51,$T55*(AJ$1-$AA$1)),0))))</f>
        <v>0</v>
      </c>
      <c r="AK57" s="17">
        <f>IF(AK$6="",0,IF($T53=справочники!$B$8,$T51+$T55*(AK$1-$AA$1),IF($T53=справочники!$B$9,$T51*POWER($T55,(AK$1-$AA$1)),IF($T53=справочники!$B$10,POWER($T51,$T55*(AK$1-$AA$1)),0))))</f>
        <v>0</v>
      </c>
      <c r="AL57" s="17">
        <f>IF(AL$6="",0,IF($T53=справочники!$B$8,$T51+$T55*(AL$1-$AA$1),IF($T53=справочники!$B$9,$T51*POWER($T55,(AL$1-$AA$1)),IF($T53=справочники!$B$10,POWER($T51,$T55*(AL$1-$AA$1)),0))))</f>
        <v>0</v>
      </c>
      <c r="AM57" s="17">
        <f>IF(AM$6="",0,IF($T53=справочники!$B$8,$T51+$T55*(AM$1-$AA$1),IF($T53=справочники!$B$9,$T51*POWER($T55,(AM$1-$AA$1)),IF($T53=справочники!$B$10,POWER($T51,$T55*(AM$1-$AA$1)),0))))</f>
        <v>0</v>
      </c>
      <c r="AN57" s="17">
        <f>IF(AN$6="",0,IF($T53=справочники!$B$8,$T51+$T55*(AN$1-$AA$1),IF($T53=справочники!$B$9,$T51*POWER($T55,(AN$1-$AA$1)),IF($T53=справочники!$B$10,POWER($T51,$T55*(AN$1-$AA$1)),0))))</f>
        <v>0</v>
      </c>
      <c r="AO57" s="17">
        <f>IF(AO$6="",0,IF($T53=справочники!$B$8,$T51+$T55*(AO$1-$AA$1),IF($T53=справочники!$B$9,$T51*POWER($T55,(AO$1-$AA$1)),IF($T53=справочники!$B$10,POWER($T51,$T55*(AO$1-$AA$1)),0))))</f>
        <v>0</v>
      </c>
      <c r="AP57" s="17">
        <f>IF(AP$6="",0,IF($T53=справочники!$B$8,$T51+$T55*(AP$1-$AA$1),IF($T53=справочники!$B$9,$T51*POWER($T55,(AP$1-$AA$1)),IF($T53=справочники!$B$10,POWER($T51,$T55*(AP$1-$AA$1)),0))))</f>
        <v>0</v>
      </c>
      <c r="AQ57" s="3"/>
      <c r="AR57" s="3"/>
    </row>
    <row r="58" spans="1:44" ht="4.05" customHeight="1" x14ac:dyDescent="0.25">
      <c r="A58" s="1"/>
      <c r="B58" s="1"/>
      <c r="C58" s="1"/>
      <c r="D58" s="1"/>
      <c r="E58" s="1"/>
      <c r="F58" s="84"/>
      <c r="G58" s="5"/>
      <c r="H58" s="1"/>
      <c r="I58" s="1"/>
      <c r="J58" s="1"/>
      <c r="K58" s="1"/>
      <c r="L58" s="1"/>
      <c r="M58" s="5"/>
      <c r="N58" s="1"/>
      <c r="O58" s="1"/>
      <c r="P58" s="1"/>
      <c r="Q58" s="1"/>
      <c r="R58" s="1"/>
      <c r="S58" s="5"/>
      <c r="T58" s="1"/>
      <c r="U58" s="32"/>
      <c r="V58" s="1"/>
      <c r="W58" s="16"/>
      <c r="X58" s="13"/>
      <c r="Y58" s="69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"/>
      <c r="AR58" s="1"/>
    </row>
    <row r="59" spans="1:44" x14ac:dyDescent="0.25">
      <c r="A59" s="1"/>
      <c r="B59" s="1"/>
      <c r="C59" s="1"/>
      <c r="D59" s="1"/>
      <c r="E59" s="1"/>
      <c r="F59" s="84"/>
      <c r="G59" s="5" t="s">
        <v>8</v>
      </c>
      <c r="H59" s="1"/>
      <c r="I59" s="1" t="s">
        <v>23</v>
      </c>
      <c r="J59" s="1"/>
      <c r="K59" s="1"/>
      <c r="L59" s="1"/>
      <c r="M59" s="5" t="s">
        <v>8</v>
      </c>
      <c r="N59" s="1" t="s">
        <v>29</v>
      </c>
      <c r="O59" s="1"/>
      <c r="P59" s="1"/>
      <c r="Q59" s="1" t="s">
        <v>103</v>
      </c>
      <c r="R59" s="1"/>
      <c r="S59" s="5" t="s">
        <v>8</v>
      </c>
      <c r="T59" s="44"/>
      <c r="U59" s="32"/>
      <c r="V59" s="1"/>
      <c r="W59" s="16"/>
      <c r="X59" s="13"/>
      <c r="Y59" s="69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"/>
      <c r="AR59" s="1"/>
    </row>
    <row r="60" spans="1:44" ht="4.05" customHeight="1" x14ac:dyDescent="0.25">
      <c r="A60" s="1"/>
      <c r="B60" s="1"/>
      <c r="C60" s="1"/>
      <c r="D60" s="1"/>
      <c r="E60" s="1"/>
      <c r="F60" s="84"/>
      <c r="G60" s="5"/>
      <c r="H60" s="1"/>
      <c r="I60" s="1"/>
      <c r="J60" s="1"/>
      <c r="K60" s="1"/>
      <c r="L60" s="1"/>
      <c r="M60" s="5"/>
      <c r="N60" s="1"/>
      <c r="O60" s="1"/>
      <c r="P60" s="1"/>
      <c r="Q60" s="1"/>
      <c r="R60" s="1"/>
      <c r="S60" s="5"/>
      <c r="T60" s="1"/>
      <c r="U60" s="32"/>
      <c r="V60" s="1"/>
      <c r="W60" s="16"/>
      <c r="X60" s="13"/>
      <c r="Y60" s="69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"/>
      <c r="AR60" s="1"/>
    </row>
    <row r="61" spans="1:44" s="31" customFormat="1" x14ac:dyDescent="0.25">
      <c r="A61" s="26"/>
      <c r="B61" s="26"/>
      <c r="C61" s="26"/>
      <c r="D61" s="26"/>
      <c r="E61" s="26"/>
      <c r="F61" s="89"/>
      <c r="G61" s="27" t="s">
        <v>8</v>
      </c>
      <c r="H61" s="26"/>
      <c r="I61" s="26" t="s">
        <v>26</v>
      </c>
      <c r="J61" s="26"/>
      <c r="K61" s="26"/>
      <c r="L61" s="26"/>
      <c r="M61" s="27"/>
      <c r="N61" s="26"/>
      <c r="O61" s="26"/>
      <c r="P61" s="26"/>
      <c r="Q61" s="42" t="s">
        <v>24</v>
      </c>
      <c r="R61" s="26"/>
      <c r="S61" s="27" t="s">
        <v>8</v>
      </c>
      <c r="T61" s="43"/>
      <c r="U61" s="34"/>
      <c r="V61" s="26"/>
      <c r="W61" s="28"/>
      <c r="X61" s="29"/>
      <c r="Y61" s="7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26"/>
      <c r="AR61" s="26"/>
    </row>
    <row r="62" spans="1:44" ht="4.05" customHeight="1" x14ac:dyDescent="0.25">
      <c r="A62" s="1"/>
      <c r="B62" s="1"/>
      <c r="C62" s="1"/>
      <c r="D62" s="1"/>
      <c r="E62" s="1"/>
      <c r="F62" s="84"/>
      <c r="G62" s="5"/>
      <c r="H62" s="1"/>
      <c r="I62" s="1"/>
      <c r="J62" s="1"/>
      <c r="K62" s="1"/>
      <c r="L62" s="1"/>
      <c r="M62" s="5"/>
      <c r="N62" s="1"/>
      <c r="O62" s="1"/>
      <c r="P62" s="1"/>
      <c r="Q62" s="1"/>
      <c r="R62" s="1"/>
      <c r="S62" s="5"/>
      <c r="T62" s="1"/>
      <c r="U62" s="32"/>
      <c r="V62" s="1"/>
      <c r="W62" s="16"/>
      <c r="X62" s="13"/>
      <c r="Y62" s="69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"/>
      <c r="AR62" s="1"/>
    </row>
    <row r="63" spans="1:44" s="51" customFormat="1" x14ac:dyDescent="0.25">
      <c r="A63" s="48"/>
      <c r="B63" s="48"/>
      <c r="C63" s="48"/>
      <c r="D63" s="48"/>
      <c r="E63" s="48"/>
      <c r="F63" s="90">
        <v>2</v>
      </c>
      <c r="G63" s="27" t="s">
        <v>8</v>
      </c>
      <c r="H63" s="48"/>
      <c r="I63" s="48" t="s">
        <v>25</v>
      </c>
      <c r="J63" s="48"/>
      <c r="K63" s="48"/>
      <c r="L63" s="48"/>
      <c r="M63" s="27"/>
      <c r="N63" s="48" t="str">
        <f>N59</f>
        <v>ср. ст-ть 1ого продукта-3</v>
      </c>
      <c r="O63" s="48"/>
      <c r="P63" s="48"/>
      <c r="Q63" s="48" t="s">
        <v>103</v>
      </c>
      <c r="R63" s="48"/>
      <c r="S63" s="27"/>
      <c r="T63" s="48"/>
      <c r="U63" s="34"/>
      <c r="V63" s="48"/>
      <c r="W63" s="28"/>
      <c r="X63" s="28"/>
      <c r="Y63" s="70"/>
      <c r="Z63" s="49"/>
      <c r="AA63" s="50">
        <f>IF(AA$6="",0,$T59)</f>
        <v>0</v>
      </c>
      <c r="AB63" s="50">
        <f>IF(AB$6="",0,$T59*POWER(1+$T61,(AB$1-$AA$1)))</f>
        <v>0</v>
      </c>
      <c r="AC63" s="50">
        <f t="shared" ref="AC63:AP63" si="7">IF(AC$6="",0,$T59*POWER(1+$T61,(AC$1-$AA$1)))</f>
        <v>0</v>
      </c>
      <c r="AD63" s="50">
        <f t="shared" si="7"/>
        <v>0</v>
      </c>
      <c r="AE63" s="50">
        <f t="shared" si="7"/>
        <v>0</v>
      </c>
      <c r="AF63" s="50">
        <f t="shared" si="7"/>
        <v>0</v>
      </c>
      <c r="AG63" s="50">
        <f t="shared" si="7"/>
        <v>0</v>
      </c>
      <c r="AH63" s="50">
        <f t="shared" si="7"/>
        <v>0</v>
      </c>
      <c r="AI63" s="50">
        <f t="shared" si="7"/>
        <v>0</v>
      </c>
      <c r="AJ63" s="50">
        <f t="shared" si="7"/>
        <v>0</v>
      </c>
      <c r="AK63" s="50">
        <f t="shared" si="7"/>
        <v>0</v>
      </c>
      <c r="AL63" s="50">
        <f t="shared" si="7"/>
        <v>0</v>
      </c>
      <c r="AM63" s="50">
        <f t="shared" si="7"/>
        <v>0</v>
      </c>
      <c r="AN63" s="50">
        <f t="shared" si="7"/>
        <v>0</v>
      </c>
      <c r="AO63" s="50">
        <f t="shared" si="7"/>
        <v>0</v>
      </c>
      <c r="AP63" s="50">
        <f t="shared" si="7"/>
        <v>0</v>
      </c>
      <c r="AQ63" s="48"/>
      <c r="AR63" s="48"/>
    </row>
    <row r="64" spans="1:44" ht="4.05" customHeight="1" x14ac:dyDescent="0.25">
      <c r="A64" s="1"/>
      <c r="B64" s="1"/>
      <c r="C64" s="1"/>
      <c r="D64" s="1"/>
      <c r="E64" s="1"/>
      <c r="F64" s="84">
        <v>1</v>
      </c>
      <c r="G64" s="5"/>
      <c r="H64" s="1"/>
      <c r="I64" s="1"/>
      <c r="J64" s="1"/>
      <c r="K64" s="1"/>
      <c r="L64" s="1"/>
      <c r="M64" s="5"/>
      <c r="N64" s="1"/>
      <c r="O64" s="1"/>
      <c r="P64" s="1"/>
      <c r="Q64" s="1"/>
      <c r="R64" s="1"/>
      <c r="S64" s="5"/>
      <c r="T64" s="1"/>
      <c r="U64" s="32"/>
      <c r="V64" s="1"/>
      <c r="W64" s="16"/>
      <c r="X64" s="13"/>
      <c r="Y64" s="69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"/>
      <c r="AR64" s="1"/>
    </row>
    <row r="65" spans="1:44" s="4" customFormat="1" x14ac:dyDescent="0.25">
      <c r="A65" s="3"/>
      <c r="B65" s="3"/>
      <c r="C65" s="3"/>
      <c r="D65" s="3"/>
      <c r="E65" s="3"/>
      <c r="F65" s="88">
        <v>1</v>
      </c>
      <c r="G65" s="23"/>
      <c r="H65" s="18" t="str">
        <f>$H$14</f>
        <v>выручка</v>
      </c>
      <c r="I65" s="3"/>
      <c r="J65" s="3"/>
      <c r="K65" s="3"/>
      <c r="L65" s="3"/>
      <c r="M65" s="5" t="s">
        <v>8</v>
      </c>
      <c r="N65" s="3" t="s">
        <v>30</v>
      </c>
      <c r="O65" s="3"/>
      <c r="P65" s="3"/>
      <c r="Q65" s="3" t="s">
        <v>103</v>
      </c>
      <c r="R65" s="3"/>
      <c r="S65" s="5"/>
      <c r="T65" s="3"/>
      <c r="U65" s="32"/>
      <c r="V65" s="3"/>
      <c r="W65" s="16">
        <f>SUM($Y65:$AQ65)</f>
        <v>0</v>
      </c>
      <c r="X65" s="16"/>
      <c r="Y65" s="69"/>
      <c r="Z65" s="17"/>
      <c r="AA65" s="17">
        <f>IF(AA$6="",0,AA57*AA63)</f>
        <v>0</v>
      </c>
      <c r="AB65" s="17">
        <f t="shared" ref="AB65:AP65" si="8">IF(AB$6="",0,AB57*AB63)</f>
        <v>0</v>
      </c>
      <c r="AC65" s="17">
        <f t="shared" si="8"/>
        <v>0</v>
      </c>
      <c r="AD65" s="17">
        <f t="shared" si="8"/>
        <v>0</v>
      </c>
      <c r="AE65" s="17">
        <f t="shared" si="8"/>
        <v>0</v>
      </c>
      <c r="AF65" s="17">
        <f t="shared" si="8"/>
        <v>0</v>
      </c>
      <c r="AG65" s="17">
        <f t="shared" si="8"/>
        <v>0</v>
      </c>
      <c r="AH65" s="17">
        <f t="shared" si="8"/>
        <v>0</v>
      </c>
      <c r="AI65" s="17">
        <f t="shared" si="8"/>
        <v>0</v>
      </c>
      <c r="AJ65" s="17">
        <f t="shared" si="8"/>
        <v>0</v>
      </c>
      <c r="AK65" s="17">
        <f t="shared" si="8"/>
        <v>0</v>
      </c>
      <c r="AL65" s="17">
        <f t="shared" si="8"/>
        <v>0</v>
      </c>
      <c r="AM65" s="17">
        <f t="shared" si="8"/>
        <v>0</v>
      </c>
      <c r="AN65" s="17">
        <f t="shared" si="8"/>
        <v>0</v>
      </c>
      <c r="AO65" s="17">
        <f t="shared" si="8"/>
        <v>0</v>
      </c>
      <c r="AP65" s="17">
        <f t="shared" si="8"/>
        <v>0</v>
      </c>
      <c r="AQ65" s="3"/>
      <c r="AR65" s="3"/>
    </row>
    <row r="66" spans="1:44" ht="4.05" customHeight="1" x14ac:dyDescent="0.25">
      <c r="A66" s="1"/>
      <c r="B66" s="1"/>
      <c r="C66" s="1"/>
      <c r="D66" s="1"/>
      <c r="E66" s="1"/>
      <c r="F66" s="84">
        <v>1</v>
      </c>
      <c r="G66" s="5"/>
      <c r="H66" s="46"/>
      <c r="I66" s="46"/>
      <c r="J66" s="46"/>
      <c r="K66" s="46"/>
      <c r="L66" s="46"/>
      <c r="M66" s="23"/>
      <c r="N66" s="46"/>
      <c r="O66" s="46"/>
      <c r="P66" s="46"/>
      <c r="Q66" s="46"/>
      <c r="R66" s="1"/>
      <c r="S66" s="5"/>
      <c r="T66" s="1"/>
      <c r="U66" s="32"/>
      <c r="V66" s="1"/>
      <c r="W66" s="62"/>
      <c r="X66" s="13"/>
      <c r="Y66" s="69"/>
      <c r="Z66" s="14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1"/>
      <c r="AR66" s="1"/>
    </row>
    <row r="67" spans="1:44" ht="7.05" customHeight="1" x14ac:dyDescent="0.25">
      <c r="A67" s="1"/>
      <c r="B67" s="1"/>
      <c r="C67" s="1"/>
      <c r="D67" s="1"/>
      <c r="E67" s="1"/>
      <c r="F67" s="84">
        <v>1</v>
      </c>
      <c r="G67" s="5"/>
      <c r="H67" s="1"/>
      <c r="I67" s="1"/>
      <c r="J67" s="1"/>
      <c r="K67" s="1"/>
      <c r="L67" s="1"/>
      <c r="M67" s="5"/>
      <c r="N67" s="1"/>
      <c r="O67" s="1"/>
      <c r="P67" s="1"/>
      <c r="Q67" s="1"/>
      <c r="R67" s="1"/>
      <c r="S67" s="5"/>
      <c r="T67" s="1"/>
      <c r="U67" s="32"/>
      <c r="V67" s="1"/>
      <c r="W67" s="16"/>
      <c r="X67" s="13"/>
      <c r="Y67" s="69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"/>
      <c r="AR67" s="1"/>
    </row>
    <row r="68" spans="1:44" ht="12.6" thickBot="1" x14ac:dyDescent="0.3">
      <c r="A68" s="1"/>
      <c r="B68" s="1"/>
      <c r="C68" s="1"/>
      <c r="D68" s="1"/>
      <c r="E68" s="1"/>
      <c r="F68" s="84"/>
      <c r="G68" s="5" t="s">
        <v>8</v>
      </c>
      <c r="H68" s="1"/>
      <c r="I68" s="1" t="s">
        <v>31</v>
      </c>
      <c r="J68" s="1"/>
      <c r="K68" s="1"/>
      <c r="L68" s="1"/>
      <c r="M68" s="5" t="s">
        <v>8</v>
      </c>
      <c r="N68" s="64" t="s">
        <v>43</v>
      </c>
      <c r="O68" s="1"/>
      <c r="P68" s="1"/>
      <c r="Q68" s="1" t="s">
        <v>14</v>
      </c>
      <c r="R68" s="1"/>
      <c r="S68" s="5" t="s">
        <v>8</v>
      </c>
      <c r="T68" s="25"/>
      <c r="U68" s="32"/>
      <c r="V68" s="1"/>
      <c r="W68" s="16"/>
      <c r="X68" s="13"/>
      <c r="Y68" s="69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"/>
      <c r="AR68" s="1"/>
    </row>
    <row r="69" spans="1:44" ht="4.05" customHeight="1" thickTop="1" x14ac:dyDescent="0.25">
      <c r="A69" s="1"/>
      <c r="B69" s="1"/>
      <c r="C69" s="1"/>
      <c r="D69" s="1"/>
      <c r="E69" s="1"/>
      <c r="F69" s="84"/>
      <c r="G69" s="5"/>
      <c r="H69" s="1"/>
      <c r="I69" s="1"/>
      <c r="J69" s="1"/>
      <c r="K69" s="1"/>
      <c r="L69" s="1"/>
      <c r="M69" s="5"/>
      <c r="N69" s="1"/>
      <c r="O69" s="1"/>
      <c r="P69" s="1"/>
      <c r="Q69" s="1"/>
      <c r="R69" s="1"/>
      <c r="S69" s="5"/>
      <c r="T69" s="1"/>
      <c r="U69" s="32"/>
      <c r="V69" s="1"/>
      <c r="W69" s="16"/>
      <c r="X69" s="13"/>
      <c r="Y69" s="69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"/>
      <c r="AR69" s="1"/>
    </row>
    <row r="70" spans="1:44" s="31" customFormat="1" x14ac:dyDescent="0.25">
      <c r="A70" s="26"/>
      <c r="B70" s="26"/>
      <c r="C70" s="26"/>
      <c r="D70" s="26"/>
      <c r="E70" s="26"/>
      <c r="F70" s="89"/>
      <c r="G70" s="27" t="s">
        <v>8</v>
      </c>
      <c r="H70" s="26"/>
      <c r="I70" s="26" t="s">
        <v>15</v>
      </c>
      <c r="J70" s="26"/>
      <c r="K70" s="26"/>
      <c r="L70" s="26"/>
      <c r="M70" s="27"/>
      <c r="N70" s="26"/>
      <c r="O70" s="26"/>
      <c r="P70" s="26"/>
      <c r="Q70" s="26" t="s">
        <v>21</v>
      </c>
      <c r="R70" s="26"/>
      <c r="S70" s="27" t="s">
        <v>8</v>
      </c>
      <c r="T70" s="36"/>
      <c r="U70" s="34" t="s">
        <v>16</v>
      </c>
      <c r="V70" s="26"/>
      <c r="W70" s="28"/>
      <c r="X70" s="29"/>
      <c r="Y70" s="7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26"/>
      <c r="AR70" s="26"/>
    </row>
    <row r="71" spans="1:44" ht="4.05" customHeight="1" x14ac:dyDescent="0.25">
      <c r="A71" s="1"/>
      <c r="B71" s="1"/>
      <c r="C71" s="1"/>
      <c r="D71" s="1"/>
      <c r="E71" s="1"/>
      <c r="F71" s="84"/>
      <c r="G71" s="5"/>
      <c r="H71" s="1"/>
      <c r="I71" s="1"/>
      <c r="J71" s="1"/>
      <c r="K71" s="1"/>
      <c r="L71" s="1"/>
      <c r="M71" s="5"/>
      <c r="N71" s="1"/>
      <c r="O71" s="1"/>
      <c r="P71" s="1"/>
      <c r="Q71" s="1"/>
      <c r="R71" s="1"/>
      <c r="S71" s="5"/>
      <c r="T71" s="1"/>
      <c r="U71" s="32"/>
      <c r="V71" s="1"/>
      <c r="W71" s="16"/>
      <c r="X71" s="13"/>
      <c r="Y71" s="69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"/>
      <c r="AR71" s="1"/>
    </row>
    <row r="72" spans="1:44" s="31" customFormat="1" x14ac:dyDescent="0.25">
      <c r="A72" s="26"/>
      <c r="B72" s="26"/>
      <c r="C72" s="26"/>
      <c r="D72" s="26"/>
      <c r="E72" s="26"/>
      <c r="F72" s="89"/>
      <c r="G72" s="27" t="s">
        <v>8</v>
      </c>
      <c r="H72" s="26"/>
      <c r="I72" s="26" t="s">
        <v>22</v>
      </c>
      <c r="J72" s="26"/>
      <c r="K72" s="26"/>
      <c r="L72" s="26"/>
      <c r="M72" s="27"/>
      <c r="N72" s="26"/>
      <c r="O72" s="26"/>
      <c r="P72" s="26"/>
      <c r="Q72" s="26" t="str">
        <f>IF(T70=справочники!$B$8,"a+qx",IF(T70=справочники!$B$9,"aq^x",IF(T70=справочники!$B$10,"a^(qx)","??")))</f>
        <v>??</v>
      </c>
      <c r="R72" s="26"/>
      <c r="S72" s="27" t="s">
        <v>8</v>
      </c>
      <c r="T72" s="45"/>
      <c r="U72" s="34"/>
      <c r="V72" s="26"/>
      <c r="W72" s="28"/>
      <c r="X72" s="29"/>
      <c r="Y72" s="7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26"/>
      <c r="AR72" s="26"/>
    </row>
    <row r="73" spans="1:44" ht="4.05" customHeight="1" x14ac:dyDescent="0.25">
      <c r="A73" s="1"/>
      <c r="B73" s="1"/>
      <c r="C73" s="1"/>
      <c r="D73" s="1"/>
      <c r="E73" s="1"/>
      <c r="F73" s="84"/>
      <c r="G73" s="5"/>
      <c r="H73" s="1"/>
      <c r="I73" s="1"/>
      <c r="J73" s="1"/>
      <c r="K73" s="1"/>
      <c r="L73" s="1"/>
      <c r="M73" s="5"/>
      <c r="N73" s="1"/>
      <c r="O73" s="1"/>
      <c r="P73" s="1"/>
      <c r="Q73" s="1"/>
      <c r="R73" s="1"/>
      <c r="S73" s="5"/>
      <c r="T73" s="1"/>
      <c r="U73" s="32"/>
      <c r="V73" s="1"/>
      <c r="W73" s="16"/>
      <c r="X73" s="13"/>
      <c r="Y73" s="69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"/>
      <c r="AR73" s="1"/>
    </row>
    <row r="74" spans="1:44" s="4" customFormat="1" x14ac:dyDescent="0.25">
      <c r="A74" s="3"/>
      <c r="B74" s="3"/>
      <c r="C74" s="3"/>
      <c r="D74" s="3"/>
      <c r="E74" s="3"/>
      <c r="F74" s="88">
        <v>2</v>
      </c>
      <c r="G74" s="5" t="s">
        <v>8</v>
      </c>
      <c r="H74" s="3"/>
      <c r="I74" s="3" t="s">
        <v>32</v>
      </c>
      <c r="J74" s="3"/>
      <c r="K74" s="3"/>
      <c r="L74" s="3"/>
      <c r="M74" s="5"/>
      <c r="N74" s="3"/>
      <c r="O74" s="3"/>
      <c r="P74" s="3"/>
      <c r="Q74" s="3" t="s">
        <v>14</v>
      </c>
      <c r="R74" s="3"/>
      <c r="S74" s="5"/>
      <c r="T74" s="3"/>
      <c r="U74" s="32"/>
      <c r="V74" s="3"/>
      <c r="W74" s="16"/>
      <c r="X74" s="16"/>
      <c r="Y74" s="69"/>
      <c r="Z74" s="17"/>
      <c r="AA74" s="17">
        <f>IF(AA$6="",0,$T68)</f>
        <v>0</v>
      </c>
      <c r="AB74" s="17">
        <f>IF(AB$6="",0,IF($T70=справочники!$B$8,$T68+$T72*(AB$1-$AA$1),IF($T70=справочники!$B$9,$T68*POWER($T72,(AB$1-$AA$1)),IF($T70=справочники!$B$10,POWER($T68,$T72*(AB$1-$AA$1)),0))))</f>
        <v>0</v>
      </c>
      <c r="AC74" s="17">
        <f>IF(AC$6="",0,IF($T70=справочники!$B$8,$T68+$T72*(AC$1-$AA$1),IF($T70=справочники!$B$9,$T68*POWER($T72,(AC$1-$AA$1)),IF($T70=справочники!$B$10,POWER($T68,$T72*(AC$1-$AA$1)),0))))</f>
        <v>0</v>
      </c>
      <c r="AD74" s="17">
        <f>IF(AD$6="",0,IF($T70=справочники!$B$8,$T68+$T72*(AD$1-$AA$1),IF($T70=справочники!$B$9,$T68*POWER($T72,(AD$1-$AA$1)),IF($T70=справочники!$B$10,POWER($T68,$T72*(AD$1-$AA$1)),0))))</f>
        <v>0</v>
      </c>
      <c r="AE74" s="17">
        <f>IF(AE$6="",0,IF($T70=справочники!$B$8,$T68+$T72*(AE$1-$AA$1),IF($T70=справочники!$B$9,$T68*POWER($T72,(AE$1-$AA$1)),IF($T70=справочники!$B$10,POWER($T68,$T72*(AE$1-$AA$1)),0))))</f>
        <v>0</v>
      </c>
      <c r="AF74" s="17">
        <f>IF(AF$6="",0,IF($T70=справочники!$B$8,$T68+$T72*(AF$1-$AA$1),IF($T70=справочники!$B$9,$T68*POWER($T72,(AF$1-$AA$1)),IF($T70=справочники!$B$10,POWER($T68,$T72*(AF$1-$AA$1)),0))))</f>
        <v>0</v>
      </c>
      <c r="AG74" s="17">
        <f>IF(AG$6="",0,IF($T70=справочники!$B$8,$T68+$T72*(AG$1-$AA$1),IF($T70=справочники!$B$9,$T68*POWER($T72,(AG$1-$AA$1)),IF($T70=справочники!$B$10,POWER($T68,$T72*(AG$1-$AA$1)),0))))</f>
        <v>0</v>
      </c>
      <c r="AH74" s="17">
        <f>IF(AH$6="",0,IF($T70=справочники!$B$8,$T68+$T72*(AH$1-$AA$1),IF($T70=справочники!$B$9,$T68*POWER($T72,(AH$1-$AA$1)),IF($T70=справочники!$B$10,POWER($T68,$T72*(AH$1-$AA$1)),0))))</f>
        <v>0</v>
      </c>
      <c r="AI74" s="17">
        <f>IF(AI$6="",0,IF($T70=справочники!$B$8,$T68+$T72*(AI$1-$AA$1),IF($T70=справочники!$B$9,$T68*POWER($T72,(AI$1-$AA$1)),IF($T70=справочники!$B$10,POWER($T68,$T72*(AI$1-$AA$1)),0))))</f>
        <v>0</v>
      </c>
      <c r="AJ74" s="17">
        <f>IF(AJ$6="",0,IF($T70=справочники!$B$8,$T68+$T72*(AJ$1-$AA$1),IF($T70=справочники!$B$9,$T68*POWER($T72,(AJ$1-$AA$1)),IF($T70=справочники!$B$10,POWER($T68,$T72*(AJ$1-$AA$1)),0))))</f>
        <v>0</v>
      </c>
      <c r="AK74" s="17">
        <f>IF(AK$6="",0,IF($T70=справочники!$B$8,$T68+$T72*(AK$1-$AA$1),IF($T70=справочники!$B$9,$T68*POWER($T72,(AK$1-$AA$1)),IF($T70=справочники!$B$10,POWER($T68,$T72*(AK$1-$AA$1)),0))))</f>
        <v>0</v>
      </c>
      <c r="AL74" s="17">
        <f>IF(AL$6="",0,IF($T70=справочники!$B$8,$T68+$T72*(AL$1-$AA$1),IF($T70=справочники!$B$9,$T68*POWER($T72,(AL$1-$AA$1)),IF($T70=справочники!$B$10,POWER($T68,$T72*(AL$1-$AA$1)),0))))</f>
        <v>0</v>
      </c>
      <c r="AM74" s="17">
        <f>IF(AM$6="",0,IF($T70=справочники!$B$8,$T68+$T72*(AM$1-$AA$1),IF($T70=справочники!$B$9,$T68*POWER($T72,(AM$1-$AA$1)),IF($T70=справочники!$B$10,POWER($T68,$T72*(AM$1-$AA$1)),0))))</f>
        <v>0</v>
      </c>
      <c r="AN74" s="17">
        <f>IF(AN$6="",0,IF($T70=справочники!$B$8,$T68+$T72*(AN$1-$AA$1),IF($T70=справочники!$B$9,$T68*POWER($T72,(AN$1-$AA$1)),IF($T70=справочники!$B$10,POWER($T68,$T72*(AN$1-$AA$1)),0))))</f>
        <v>0</v>
      </c>
      <c r="AO74" s="17">
        <f>IF(AO$6="",0,IF($T70=справочники!$B$8,$T68+$T72*(AO$1-$AA$1),IF($T70=справочники!$B$9,$T68*POWER($T72,(AO$1-$AA$1)),IF($T70=справочники!$B$10,POWER($T68,$T72*(AO$1-$AA$1)),0))))</f>
        <v>0</v>
      </c>
      <c r="AP74" s="17">
        <f>IF(AP$6="",0,IF($T70=справочники!$B$8,$T68+$T72*(AP$1-$AA$1),IF($T70=справочники!$B$9,$T68*POWER($T72,(AP$1-$AA$1)),IF($T70=справочники!$B$10,POWER($T68,$T72*(AP$1-$AA$1)),0))))</f>
        <v>0</v>
      </c>
      <c r="AQ74" s="3"/>
      <c r="AR74" s="3"/>
    </row>
    <row r="75" spans="1:44" ht="4.05" customHeight="1" x14ac:dyDescent="0.25">
      <c r="A75" s="1"/>
      <c r="B75" s="1"/>
      <c r="C75" s="1"/>
      <c r="D75" s="1"/>
      <c r="E75" s="1"/>
      <c r="F75" s="84"/>
      <c r="G75" s="5"/>
      <c r="H75" s="1"/>
      <c r="I75" s="1"/>
      <c r="J75" s="1"/>
      <c r="K75" s="1"/>
      <c r="L75" s="1"/>
      <c r="M75" s="5"/>
      <c r="N75" s="1"/>
      <c r="O75" s="1"/>
      <c r="P75" s="1"/>
      <c r="Q75" s="1"/>
      <c r="R75" s="1"/>
      <c r="S75" s="5"/>
      <c r="T75" s="1"/>
      <c r="U75" s="32"/>
      <c r="V75" s="1"/>
      <c r="W75" s="16"/>
      <c r="X75" s="13"/>
      <c r="Y75" s="69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"/>
      <c r="AR75" s="1"/>
    </row>
    <row r="76" spans="1:44" x14ac:dyDescent="0.25">
      <c r="A76" s="1"/>
      <c r="B76" s="1"/>
      <c r="C76" s="1"/>
      <c r="D76" s="1"/>
      <c r="E76" s="1"/>
      <c r="F76" s="84"/>
      <c r="G76" s="5" t="s">
        <v>8</v>
      </c>
      <c r="H76" s="1"/>
      <c r="I76" s="1" t="s">
        <v>23</v>
      </c>
      <c r="J76" s="1"/>
      <c r="K76" s="1"/>
      <c r="L76" s="1"/>
      <c r="M76" s="5" t="s">
        <v>8</v>
      </c>
      <c r="N76" s="1" t="s">
        <v>33</v>
      </c>
      <c r="O76" s="1"/>
      <c r="P76" s="1"/>
      <c r="Q76" s="1" t="s">
        <v>103</v>
      </c>
      <c r="R76" s="1"/>
      <c r="S76" s="5" t="s">
        <v>8</v>
      </c>
      <c r="T76" s="44"/>
      <c r="U76" s="32"/>
      <c r="V76" s="1"/>
      <c r="W76" s="16"/>
      <c r="X76" s="13"/>
      <c r="Y76" s="69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"/>
      <c r="AR76" s="1"/>
    </row>
    <row r="77" spans="1:44" ht="4.05" customHeight="1" x14ac:dyDescent="0.25">
      <c r="A77" s="1"/>
      <c r="B77" s="1"/>
      <c r="C77" s="1"/>
      <c r="D77" s="1"/>
      <c r="E77" s="1"/>
      <c r="F77" s="84"/>
      <c r="G77" s="5"/>
      <c r="H77" s="1"/>
      <c r="I77" s="1"/>
      <c r="J77" s="1"/>
      <c r="K77" s="1"/>
      <c r="L77" s="1"/>
      <c r="M77" s="5"/>
      <c r="N77" s="1"/>
      <c r="O77" s="1"/>
      <c r="P77" s="1"/>
      <c r="Q77" s="1"/>
      <c r="R77" s="1"/>
      <c r="S77" s="5"/>
      <c r="T77" s="1"/>
      <c r="U77" s="32"/>
      <c r="V77" s="1"/>
      <c r="W77" s="16"/>
      <c r="X77" s="13"/>
      <c r="Y77" s="69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"/>
      <c r="AR77" s="1"/>
    </row>
    <row r="78" spans="1:44" s="31" customFormat="1" x14ac:dyDescent="0.25">
      <c r="A78" s="26"/>
      <c r="B78" s="26"/>
      <c r="C78" s="26"/>
      <c r="D78" s="26"/>
      <c r="E78" s="26"/>
      <c r="F78" s="89"/>
      <c r="G78" s="27" t="s">
        <v>8</v>
      </c>
      <c r="H78" s="26"/>
      <c r="I78" s="26" t="s">
        <v>26</v>
      </c>
      <c r="J78" s="26"/>
      <c r="K78" s="26"/>
      <c r="L78" s="26"/>
      <c r="M78" s="27"/>
      <c r="N78" s="26"/>
      <c r="O78" s="26"/>
      <c r="P78" s="26"/>
      <c r="Q78" s="42" t="s">
        <v>24</v>
      </c>
      <c r="R78" s="26"/>
      <c r="S78" s="27" t="s">
        <v>8</v>
      </c>
      <c r="T78" s="43"/>
      <c r="U78" s="34"/>
      <c r="V78" s="26"/>
      <c r="W78" s="28"/>
      <c r="X78" s="29"/>
      <c r="Y78" s="7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26"/>
      <c r="AR78" s="26"/>
    </row>
    <row r="79" spans="1:44" ht="4.05" customHeight="1" x14ac:dyDescent="0.25">
      <c r="A79" s="1"/>
      <c r="B79" s="1"/>
      <c r="C79" s="1"/>
      <c r="D79" s="1"/>
      <c r="E79" s="1"/>
      <c r="F79" s="84"/>
      <c r="G79" s="5"/>
      <c r="H79" s="1"/>
      <c r="I79" s="1"/>
      <c r="J79" s="1"/>
      <c r="K79" s="1"/>
      <c r="L79" s="1"/>
      <c r="M79" s="5"/>
      <c r="N79" s="1"/>
      <c r="O79" s="1"/>
      <c r="P79" s="1"/>
      <c r="Q79" s="1"/>
      <c r="R79" s="1"/>
      <c r="S79" s="5"/>
      <c r="T79" s="1"/>
      <c r="U79" s="32"/>
      <c r="V79" s="1"/>
      <c r="W79" s="16"/>
      <c r="X79" s="13"/>
      <c r="Y79" s="69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"/>
      <c r="AR79" s="1"/>
    </row>
    <row r="80" spans="1:44" s="51" customFormat="1" x14ac:dyDescent="0.25">
      <c r="A80" s="48"/>
      <c r="B80" s="48"/>
      <c r="C80" s="48"/>
      <c r="D80" s="48"/>
      <c r="E80" s="48"/>
      <c r="F80" s="90">
        <v>2</v>
      </c>
      <c r="G80" s="27" t="s">
        <v>8</v>
      </c>
      <c r="H80" s="48"/>
      <c r="I80" s="48" t="s">
        <v>25</v>
      </c>
      <c r="J80" s="48"/>
      <c r="K80" s="48"/>
      <c r="L80" s="48"/>
      <c r="M80" s="27"/>
      <c r="N80" s="48" t="str">
        <f>N76</f>
        <v>ср. ст-ть 1ого продукта-4</v>
      </c>
      <c r="O80" s="48"/>
      <c r="P80" s="48"/>
      <c r="Q80" s="48" t="s">
        <v>103</v>
      </c>
      <c r="R80" s="48"/>
      <c r="S80" s="27"/>
      <c r="T80" s="48"/>
      <c r="U80" s="34"/>
      <c r="V80" s="48"/>
      <c r="W80" s="28"/>
      <c r="X80" s="28"/>
      <c r="Y80" s="70"/>
      <c r="Z80" s="49"/>
      <c r="AA80" s="50">
        <f>IF(AA$6="",0,$T76)</f>
        <v>0</v>
      </c>
      <c r="AB80" s="50">
        <f>IF(AB$6="",0,$T76*POWER(1+$T78,(AB$1-$AA$1)))</f>
        <v>0</v>
      </c>
      <c r="AC80" s="50">
        <f t="shared" ref="AC80:AP80" si="9">IF(AC$6="",0,$T76*POWER(1+$T78,(AC$1-$AA$1)))</f>
        <v>0</v>
      </c>
      <c r="AD80" s="50">
        <f t="shared" si="9"/>
        <v>0</v>
      </c>
      <c r="AE80" s="50">
        <f t="shared" si="9"/>
        <v>0</v>
      </c>
      <c r="AF80" s="50">
        <f t="shared" si="9"/>
        <v>0</v>
      </c>
      <c r="AG80" s="50">
        <f t="shared" si="9"/>
        <v>0</v>
      </c>
      <c r="AH80" s="50">
        <f t="shared" si="9"/>
        <v>0</v>
      </c>
      <c r="AI80" s="50">
        <f t="shared" si="9"/>
        <v>0</v>
      </c>
      <c r="AJ80" s="50">
        <f t="shared" si="9"/>
        <v>0</v>
      </c>
      <c r="AK80" s="50">
        <f t="shared" si="9"/>
        <v>0</v>
      </c>
      <c r="AL80" s="50">
        <f t="shared" si="9"/>
        <v>0</v>
      </c>
      <c r="AM80" s="50">
        <f t="shared" si="9"/>
        <v>0</v>
      </c>
      <c r="AN80" s="50">
        <f t="shared" si="9"/>
        <v>0</v>
      </c>
      <c r="AO80" s="50">
        <f t="shared" si="9"/>
        <v>0</v>
      </c>
      <c r="AP80" s="50">
        <f t="shared" si="9"/>
        <v>0</v>
      </c>
      <c r="AQ80" s="48"/>
      <c r="AR80" s="48"/>
    </row>
    <row r="81" spans="1:44" ht="4.05" customHeight="1" x14ac:dyDescent="0.25">
      <c r="A81" s="1"/>
      <c r="B81" s="1"/>
      <c r="C81" s="1"/>
      <c r="D81" s="1"/>
      <c r="E81" s="1"/>
      <c r="F81" s="84">
        <v>1</v>
      </c>
      <c r="G81" s="5"/>
      <c r="H81" s="1"/>
      <c r="I81" s="1"/>
      <c r="J81" s="1"/>
      <c r="K81" s="1"/>
      <c r="L81" s="1"/>
      <c r="M81" s="5"/>
      <c r="N81" s="1"/>
      <c r="O81" s="1"/>
      <c r="P81" s="1"/>
      <c r="Q81" s="1"/>
      <c r="R81" s="1"/>
      <c r="S81" s="5"/>
      <c r="T81" s="1"/>
      <c r="U81" s="32"/>
      <c r="V81" s="1"/>
      <c r="W81" s="16"/>
      <c r="X81" s="13"/>
      <c r="Y81" s="69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"/>
      <c r="AR81" s="1"/>
    </row>
    <row r="82" spans="1:44" s="4" customFormat="1" x14ac:dyDescent="0.25">
      <c r="A82" s="3"/>
      <c r="B82" s="3"/>
      <c r="C82" s="3"/>
      <c r="D82" s="3"/>
      <c r="E82" s="3"/>
      <c r="F82" s="88">
        <v>1</v>
      </c>
      <c r="G82" s="23"/>
      <c r="H82" s="18" t="str">
        <f>$H$14</f>
        <v>выручка</v>
      </c>
      <c r="I82" s="3"/>
      <c r="J82" s="3"/>
      <c r="K82" s="3"/>
      <c r="L82" s="3"/>
      <c r="M82" s="5" t="s">
        <v>8</v>
      </c>
      <c r="N82" s="3" t="s">
        <v>34</v>
      </c>
      <c r="O82" s="3"/>
      <c r="P82" s="3"/>
      <c r="Q82" s="3" t="s">
        <v>103</v>
      </c>
      <c r="R82" s="3"/>
      <c r="S82" s="5"/>
      <c r="T82" s="3"/>
      <c r="U82" s="32"/>
      <c r="V82" s="3"/>
      <c r="W82" s="16">
        <f>SUM($Y82:$AQ82)</f>
        <v>0</v>
      </c>
      <c r="X82" s="16"/>
      <c r="Y82" s="69"/>
      <c r="Z82" s="17"/>
      <c r="AA82" s="17">
        <f>IF(AA$6="",0,AA74*AA80)</f>
        <v>0</v>
      </c>
      <c r="AB82" s="17">
        <f t="shared" ref="AB82:AP82" si="10">IF(AB$6="",0,AB74*AB80)</f>
        <v>0</v>
      </c>
      <c r="AC82" s="17">
        <f t="shared" si="10"/>
        <v>0</v>
      </c>
      <c r="AD82" s="17">
        <f t="shared" si="10"/>
        <v>0</v>
      </c>
      <c r="AE82" s="17">
        <f t="shared" si="10"/>
        <v>0</v>
      </c>
      <c r="AF82" s="17">
        <f t="shared" si="10"/>
        <v>0</v>
      </c>
      <c r="AG82" s="17">
        <f t="shared" si="10"/>
        <v>0</v>
      </c>
      <c r="AH82" s="17">
        <f t="shared" si="10"/>
        <v>0</v>
      </c>
      <c r="AI82" s="17">
        <f t="shared" si="10"/>
        <v>0</v>
      </c>
      <c r="AJ82" s="17">
        <f t="shared" si="10"/>
        <v>0</v>
      </c>
      <c r="AK82" s="17">
        <f t="shared" si="10"/>
        <v>0</v>
      </c>
      <c r="AL82" s="17">
        <f t="shared" si="10"/>
        <v>0</v>
      </c>
      <c r="AM82" s="17">
        <f t="shared" si="10"/>
        <v>0</v>
      </c>
      <c r="AN82" s="17">
        <f t="shared" si="10"/>
        <v>0</v>
      </c>
      <c r="AO82" s="17">
        <f t="shared" si="10"/>
        <v>0</v>
      </c>
      <c r="AP82" s="17">
        <f t="shared" si="10"/>
        <v>0</v>
      </c>
      <c r="AQ82" s="3"/>
      <c r="AR82" s="3"/>
    </row>
    <row r="83" spans="1:44" ht="4.05" customHeight="1" x14ac:dyDescent="0.25">
      <c r="A83" s="1"/>
      <c r="B83" s="1"/>
      <c r="C83" s="1"/>
      <c r="D83" s="1"/>
      <c r="E83" s="1"/>
      <c r="F83" s="84">
        <v>1</v>
      </c>
      <c r="G83" s="5"/>
      <c r="H83" s="46"/>
      <c r="I83" s="46"/>
      <c r="J83" s="46"/>
      <c r="K83" s="46"/>
      <c r="L83" s="46"/>
      <c r="M83" s="23"/>
      <c r="N83" s="46"/>
      <c r="O83" s="46"/>
      <c r="P83" s="46"/>
      <c r="Q83" s="46"/>
      <c r="R83" s="1"/>
      <c r="S83" s="5"/>
      <c r="T83" s="1"/>
      <c r="U83" s="32"/>
      <c r="V83" s="1"/>
      <c r="W83" s="62"/>
      <c r="X83" s="13"/>
      <c r="Y83" s="69"/>
      <c r="Z83" s="14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1"/>
      <c r="AR83" s="1"/>
    </row>
    <row r="84" spans="1:44" ht="7.05" customHeight="1" x14ac:dyDescent="0.25">
      <c r="A84" s="1"/>
      <c r="B84" s="1"/>
      <c r="C84" s="1"/>
      <c r="D84" s="1"/>
      <c r="E84" s="1"/>
      <c r="F84" s="84">
        <v>1</v>
      </c>
      <c r="G84" s="5"/>
      <c r="H84" s="1"/>
      <c r="I84" s="1"/>
      <c r="J84" s="1"/>
      <c r="K84" s="1"/>
      <c r="L84" s="1"/>
      <c r="M84" s="5"/>
      <c r="N84" s="1"/>
      <c r="O84" s="1"/>
      <c r="P84" s="1"/>
      <c r="Q84" s="1"/>
      <c r="R84" s="1"/>
      <c r="S84" s="5"/>
      <c r="T84" s="1"/>
      <c r="U84" s="32"/>
      <c r="V84" s="1"/>
      <c r="W84" s="16"/>
      <c r="X84" s="13"/>
      <c r="Y84" s="69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"/>
      <c r="AR84" s="1"/>
    </row>
    <row r="85" spans="1:44" ht="4.05" customHeight="1" x14ac:dyDescent="0.25">
      <c r="A85" s="1"/>
      <c r="B85" s="1"/>
      <c r="C85" s="1"/>
      <c r="D85" s="1"/>
      <c r="E85" s="1"/>
      <c r="F85" s="84"/>
      <c r="G85" s="5"/>
      <c r="H85" s="24"/>
      <c r="I85" s="24"/>
      <c r="J85" s="24"/>
      <c r="K85" s="24"/>
      <c r="L85" s="1"/>
      <c r="M85" s="5"/>
      <c r="N85" s="24"/>
      <c r="O85" s="1"/>
      <c r="P85" s="1"/>
      <c r="Q85" s="1"/>
      <c r="R85" s="1"/>
      <c r="S85" s="5"/>
      <c r="T85" s="1"/>
      <c r="U85" s="32"/>
      <c r="V85" s="1"/>
      <c r="W85" s="24"/>
      <c r="X85" s="13"/>
      <c r="Y85" s="69"/>
      <c r="Z85" s="1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1"/>
      <c r="AR85" s="1"/>
    </row>
    <row r="86" spans="1:44" ht="7.05" customHeight="1" x14ac:dyDescent="0.25">
      <c r="A86" s="1"/>
      <c r="B86" s="1"/>
      <c r="C86" s="1"/>
      <c r="D86" s="1"/>
      <c r="E86" s="1"/>
      <c r="F86" s="84">
        <v>0</v>
      </c>
      <c r="G86" s="5"/>
      <c r="H86" s="1"/>
      <c r="I86" s="1"/>
      <c r="J86" s="1"/>
      <c r="K86" s="1"/>
      <c r="L86" s="1"/>
      <c r="M86" s="5"/>
      <c r="N86" s="1"/>
      <c r="O86" s="1"/>
      <c r="P86" s="1"/>
      <c r="Q86" s="1"/>
      <c r="R86" s="1"/>
      <c r="S86" s="5"/>
      <c r="T86" s="1"/>
      <c r="U86" s="32"/>
      <c r="V86" s="1"/>
      <c r="W86" s="16"/>
      <c r="X86" s="13"/>
      <c r="Y86" s="69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"/>
      <c r="AR86" s="1"/>
    </row>
    <row r="87" spans="1:44" s="57" customFormat="1" x14ac:dyDescent="0.25">
      <c r="A87" s="52"/>
      <c r="B87" s="52"/>
      <c r="C87" s="52"/>
      <c r="D87" s="52"/>
      <c r="E87" s="52"/>
      <c r="F87" s="88">
        <v>0</v>
      </c>
      <c r="G87" s="53" t="s">
        <v>8</v>
      </c>
      <c r="H87" s="52" t="s">
        <v>35</v>
      </c>
      <c r="I87" s="52"/>
      <c r="J87" s="52"/>
      <c r="K87" s="52"/>
      <c r="L87" s="52"/>
      <c r="M87" s="54"/>
      <c r="N87" s="52" t="s">
        <v>5</v>
      </c>
      <c r="O87" s="52"/>
      <c r="P87" s="52"/>
      <c r="Q87" s="52" t="s">
        <v>103</v>
      </c>
      <c r="R87" s="52"/>
      <c r="S87" s="54"/>
      <c r="T87" s="52"/>
      <c r="U87" s="54"/>
      <c r="V87" s="52"/>
      <c r="W87" s="55">
        <f>SUM($Y87:$AQ87)</f>
        <v>0</v>
      </c>
      <c r="X87" s="55"/>
      <c r="Y87" s="69"/>
      <c r="Z87" s="56"/>
      <c r="AA87" s="56">
        <f t="shared" ref="AA87:AP87" si="11">IF(AA$6="",0,SUMIFS(AA88:AA117,$H88:$H117,$H87))</f>
        <v>0</v>
      </c>
      <c r="AB87" s="56">
        <f t="shared" si="11"/>
        <v>0</v>
      </c>
      <c r="AC87" s="56">
        <f t="shared" si="11"/>
        <v>0</v>
      </c>
      <c r="AD87" s="56">
        <f t="shared" si="11"/>
        <v>0</v>
      </c>
      <c r="AE87" s="56">
        <f t="shared" si="11"/>
        <v>0</v>
      </c>
      <c r="AF87" s="56">
        <f t="shared" si="11"/>
        <v>0</v>
      </c>
      <c r="AG87" s="56">
        <f t="shared" si="11"/>
        <v>0</v>
      </c>
      <c r="AH87" s="56">
        <f t="shared" si="11"/>
        <v>0</v>
      </c>
      <c r="AI87" s="56">
        <f t="shared" si="11"/>
        <v>0</v>
      </c>
      <c r="AJ87" s="56">
        <f t="shared" si="11"/>
        <v>0</v>
      </c>
      <c r="AK87" s="56">
        <f t="shared" si="11"/>
        <v>0</v>
      </c>
      <c r="AL87" s="56">
        <f t="shared" si="11"/>
        <v>0</v>
      </c>
      <c r="AM87" s="56">
        <f t="shared" si="11"/>
        <v>0</v>
      </c>
      <c r="AN87" s="56">
        <f t="shared" si="11"/>
        <v>0</v>
      </c>
      <c r="AO87" s="56">
        <f t="shared" si="11"/>
        <v>0</v>
      </c>
      <c r="AP87" s="56">
        <f t="shared" si="11"/>
        <v>0</v>
      </c>
      <c r="AQ87" s="52"/>
      <c r="AR87" s="52"/>
    </row>
    <row r="88" spans="1:44" ht="4.05" customHeight="1" x14ac:dyDescent="0.25">
      <c r="A88" s="1"/>
      <c r="B88" s="1"/>
      <c r="C88" s="1"/>
      <c r="D88" s="1"/>
      <c r="E88" s="1"/>
      <c r="F88" s="84">
        <v>0</v>
      </c>
      <c r="G88" s="5"/>
      <c r="H88" s="59"/>
      <c r="I88" s="59"/>
      <c r="J88" s="59"/>
      <c r="K88" s="59"/>
      <c r="L88" s="1"/>
      <c r="M88" s="5"/>
      <c r="N88" s="59"/>
      <c r="O88" s="1"/>
      <c r="P88" s="1"/>
      <c r="Q88" s="1"/>
      <c r="R88" s="1"/>
      <c r="S88" s="5"/>
      <c r="T88" s="1"/>
      <c r="U88" s="32"/>
      <c r="V88" s="1"/>
      <c r="W88" s="59"/>
      <c r="X88" s="13"/>
      <c r="Y88" s="69"/>
      <c r="Z88" s="14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1"/>
      <c r="AR88" s="1"/>
    </row>
    <row r="89" spans="1:44" ht="7.05" customHeight="1" x14ac:dyDescent="0.25">
      <c r="A89" s="1"/>
      <c r="B89" s="1"/>
      <c r="C89" s="1"/>
      <c r="D89" s="1"/>
      <c r="E89" s="1"/>
      <c r="F89" s="84">
        <v>0</v>
      </c>
      <c r="G89" s="5"/>
      <c r="H89" s="1"/>
      <c r="I89" s="1"/>
      <c r="J89" s="1"/>
      <c r="K89" s="1"/>
      <c r="L89" s="1"/>
      <c r="M89" s="5"/>
      <c r="N89" s="1"/>
      <c r="O89" s="1"/>
      <c r="P89" s="1"/>
      <c r="Q89" s="1"/>
      <c r="R89" s="1"/>
      <c r="S89" s="5"/>
      <c r="T89" s="1"/>
      <c r="U89" s="32"/>
      <c r="V89" s="1"/>
      <c r="W89" s="16"/>
      <c r="X89" s="13"/>
      <c r="Y89" s="69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"/>
      <c r="AR89" s="1"/>
    </row>
    <row r="90" spans="1:44" s="31" customFormat="1" ht="12.6" thickBot="1" x14ac:dyDescent="0.3">
      <c r="A90" s="26"/>
      <c r="B90" s="26"/>
      <c r="C90" s="26"/>
      <c r="D90" s="26"/>
      <c r="E90" s="26"/>
      <c r="F90" s="89"/>
      <c r="G90" s="27" t="s">
        <v>8</v>
      </c>
      <c r="H90" s="26"/>
      <c r="I90" s="26" t="s">
        <v>39</v>
      </c>
      <c r="J90" s="26"/>
      <c r="K90" s="26"/>
      <c r="L90" s="26"/>
      <c r="M90" s="5" t="s">
        <v>8</v>
      </c>
      <c r="N90" s="66" t="s">
        <v>40</v>
      </c>
      <c r="O90" s="26"/>
      <c r="P90" s="26"/>
      <c r="Q90" s="26" t="s">
        <v>21</v>
      </c>
      <c r="R90" s="26"/>
      <c r="S90" s="27" t="s">
        <v>8</v>
      </c>
      <c r="T90" s="36"/>
      <c r="U90" s="34" t="s">
        <v>16</v>
      </c>
      <c r="V90" s="26"/>
      <c r="W90" s="28"/>
      <c r="X90" s="29"/>
      <c r="Y90" s="7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26"/>
      <c r="AR90" s="26"/>
    </row>
    <row r="91" spans="1:44" ht="4.05" customHeight="1" thickTop="1" x14ac:dyDescent="0.25">
      <c r="A91" s="1"/>
      <c r="B91" s="1"/>
      <c r="C91" s="1"/>
      <c r="D91" s="1"/>
      <c r="E91" s="1"/>
      <c r="F91" s="84"/>
      <c r="G91" s="5"/>
      <c r="H91" s="1"/>
      <c r="I91" s="1"/>
      <c r="J91" s="1"/>
      <c r="K91" s="1"/>
      <c r="L91" s="1"/>
      <c r="M91" s="5"/>
      <c r="N91" s="67"/>
      <c r="O91" s="1"/>
      <c r="P91" s="1"/>
      <c r="Q91" s="1"/>
      <c r="R91" s="1"/>
      <c r="S91" s="5"/>
      <c r="T91" s="1"/>
      <c r="U91" s="32"/>
      <c r="V91" s="1"/>
      <c r="W91" s="16"/>
      <c r="X91" s="13"/>
      <c r="Y91" s="69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"/>
      <c r="AR91" s="1"/>
    </row>
    <row r="92" spans="1:44" s="31" customFormat="1" x14ac:dyDescent="0.25">
      <c r="A92" s="26"/>
      <c r="B92" s="26"/>
      <c r="C92" s="26"/>
      <c r="D92" s="26"/>
      <c r="E92" s="26"/>
      <c r="F92" s="89"/>
      <c r="G92" s="27"/>
      <c r="H92" s="26"/>
      <c r="I92" s="26" t="str">
        <f>IF($T90=справочники!$E$8,"расходы на одну транзакцию",IF($T90=справочники!$E$9,"доля выручки от продаж транзакций","??"))</f>
        <v>??</v>
      </c>
      <c r="J92" s="26"/>
      <c r="K92" s="26"/>
      <c r="L92" s="26"/>
      <c r="M92" s="27"/>
      <c r="N92" s="26"/>
      <c r="O92" s="26"/>
      <c r="P92" s="26"/>
      <c r="Q92" s="26" t="str">
        <f>IF($T90=справочники!$E$8,"руб.",IF($T90=справочники!$E$9,"доля","??"))</f>
        <v>??</v>
      </c>
      <c r="R92" s="26"/>
      <c r="S92" s="27" t="s">
        <v>8</v>
      </c>
      <c r="T92" s="45"/>
      <c r="U92" s="34"/>
      <c r="V92" s="26"/>
      <c r="W92" s="28"/>
      <c r="X92" s="29"/>
      <c r="Y92" s="7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26"/>
      <c r="AR92" s="26"/>
    </row>
    <row r="93" spans="1:44" ht="4.05" customHeight="1" x14ac:dyDescent="0.25">
      <c r="A93" s="1"/>
      <c r="B93" s="1"/>
      <c r="C93" s="1"/>
      <c r="D93" s="1"/>
      <c r="E93" s="1"/>
      <c r="F93" s="84">
        <v>1</v>
      </c>
      <c r="G93" s="5"/>
      <c r="H93" s="1"/>
      <c r="I93" s="1"/>
      <c r="J93" s="1"/>
      <c r="K93" s="1"/>
      <c r="L93" s="1"/>
      <c r="M93" s="5"/>
      <c r="N93" s="1"/>
      <c r="O93" s="1"/>
      <c r="P93" s="1"/>
      <c r="Q93" s="1"/>
      <c r="R93" s="1"/>
      <c r="S93" s="5"/>
      <c r="T93" s="1"/>
      <c r="U93" s="32"/>
      <c r="V93" s="1"/>
      <c r="W93" s="16"/>
      <c r="X93" s="13"/>
      <c r="Y93" s="69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"/>
      <c r="AR93" s="1"/>
    </row>
    <row r="94" spans="1:44" s="4" customFormat="1" x14ac:dyDescent="0.25">
      <c r="A94" s="3"/>
      <c r="B94" s="3"/>
      <c r="C94" s="3"/>
      <c r="D94" s="3"/>
      <c r="E94" s="3"/>
      <c r="F94" s="88">
        <v>1</v>
      </c>
      <c r="G94" s="60"/>
      <c r="H94" s="18" t="str">
        <f>$H$87</f>
        <v>переменные расходы</v>
      </c>
      <c r="I94" s="3"/>
      <c r="J94" s="3"/>
      <c r="K94" s="3"/>
      <c r="L94" s="3"/>
      <c r="M94" s="5" t="s">
        <v>8</v>
      </c>
      <c r="N94" s="52" t="s">
        <v>45</v>
      </c>
      <c r="O94" s="52"/>
      <c r="P94" s="52"/>
      <c r="Q94" s="52" t="s">
        <v>103</v>
      </c>
      <c r="R94" s="52"/>
      <c r="S94" s="54"/>
      <c r="T94" s="52"/>
      <c r="U94" s="54"/>
      <c r="V94" s="52"/>
      <c r="W94" s="55">
        <f>SUM($Y94:$AQ94)</f>
        <v>0</v>
      </c>
      <c r="X94" s="55"/>
      <c r="Y94" s="69"/>
      <c r="Z94" s="56"/>
      <c r="AA94" s="56">
        <f>IF(AA$6="",0,IF($T90=справочники!$E$8,$T92*AA23,IF($T90=справочники!$E$9,$T92*AA31,0)))</f>
        <v>0</v>
      </c>
      <c r="AB94" s="56">
        <f>IF(AB$6="",0,IF($T90=справочники!$E$8,$T92*AB23,IF($T90=справочники!$E$9,$T92*AB31,0)))</f>
        <v>0</v>
      </c>
      <c r="AC94" s="56">
        <f>IF(AC$6="",0,IF($T90=справочники!$E$8,$T92*AC23,IF($T90=справочники!$E$9,$T92*AC31,0)))</f>
        <v>0</v>
      </c>
      <c r="AD94" s="56">
        <f>IF(AD$6="",0,IF($T90=справочники!$E$8,$T92*AD23,IF($T90=справочники!$E$9,$T92*AD31,0)))</f>
        <v>0</v>
      </c>
      <c r="AE94" s="56">
        <f>IF(AE$6="",0,IF($T90=справочники!$E$8,$T92*AE23,IF($T90=справочники!$E$9,$T92*AE31,0)))</f>
        <v>0</v>
      </c>
      <c r="AF94" s="56">
        <f>IF(AF$6="",0,IF($T90=справочники!$E$8,$T92*AF23,IF($T90=справочники!$E$9,$T92*AF31,0)))</f>
        <v>0</v>
      </c>
      <c r="AG94" s="56">
        <f>IF(AG$6="",0,IF($T90=справочники!$E$8,$T92*AG23,IF($T90=справочники!$E$9,$T92*AG31,0)))</f>
        <v>0</v>
      </c>
      <c r="AH94" s="56">
        <f>IF(AH$6="",0,IF($T90=справочники!$E$8,$T92*AH23,IF($T90=справочники!$E$9,$T92*AH31,0)))</f>
        <v>0</v>
      </c>
      <c r="AI94" s="56">
        <f>IF(AI$6="",0,IF($T90=справочники!$E$8,$T92*AI23,IF($T90=справочники!$E$9,$T92*AI31,0)))</f>
        <v>0</v>
      </c>
      <c r="AJ94" s="56">
        <f>IF(AJ$6="",0,IF($T90=справочники!$E$8,$T92*AJ23,IF($T90=справочники!$E$9,$T92*AJ31,0)))</f>
        <v>0</v>
      </c>
      <c r="AK94" s="56">
        <f>IF(AK$6="",0,IF($T90=справочники!$E$8,$T92*AK23,IF($T90=справочники!$E$9,$T92*AK31,0)))</f>
        <v>0</v>
      </c>
      <c r="AL94" s="56">
        <f>IF(AL$6="",0,IF($T90=справочники!$E$8,$T92*AL23,IF($T90=справочники!$E$9,$T92*AL31,0)))</f>
        <v>0</v>
      </c>
      <c r="AM94" s="56">
        <f>IF(AM$6="",0,IF($T90=справочники!$E$8,$T92*AM23,IF($T90=справочники!$E$9,$T92*AM31,0)))</f>
        <v>0</v>
      </c>
      <c r="AN94" s="56">
        <f>IF(AN$6="",0,IF($T90=справочники!$E$8,$T92*AN23,IF($T90=справочники!$E$9,$T92*AN31,0)))</f>
        <v>0</v>
      </c>
      <c r="AO94" s="56">
        <f>IF(AO$6="",0,IF($T90=справочники!$E$8,$T92*AO23,IF($T90=справочники!$E$9,$T92*AO31,0)))</f>
        <v>0</v>
      </c>
      <c r="AP94" s="56">
        <f>IF(AP$6="",0,IF($T90=справочники!$E$8,$T92*AP23,IF($T90=справочники!$E$9,$T92*AP31,0)))</f>
        <v>0</v>
      </c>
      <c r="AQ94" s="3"/>
      <c r="AR94" s="3"/>
    </row>
    <row r="95" spans="1:44" ht="4.05" customHeight="1" x14ac:dyDescent="0.25">
      <c r="A95" s="1"/>
      <c r="B95" s="1"/>
      <c r="C95" s="1"/>
      <c r="D95" s="1"/>
      <c r="E95" s="1"/>
      <c r="F95" s="84">
        <v>1</v>
      </c>
      <c r="G95" s="5"/>
      <c r="H95" s="58"/>
      <c r="I95" s="58"/>
      <c r="J95" s="58"/>
      <c r="K95" s="58"/>
      <c r="L95" s="58"/>
      <c r="M95" s="60"/>
      <c r="N95" s="58"/>
      <c r="O95" s="58"/>
      <c r="P95" s="58"/>
      <c r="Q95" s="58"/>
      <c r="R95" s="1"/>
      <c r="S95" s="5"/>
      <c r="T95" s="1"/>
      <c r="U95" s="32"/>
      <c r="V95" s="1"/>
      <c r="W95" s="63"/>
      <c r="X95" s="13"/>
      <c r="Y95" s="69"/>
      <c r="Z95" s="14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1"/>
      <c r="AR95" s="1"/>
    </row>
    <row r="96" spans="1:44" ht="7.05" customHeight="1" x14ac:dyDescent="0.25">
      <c r="A96" s="1"/>
      <c r="B96" s="1"/>
      <c r="C96" s="1"/>
      <c r="D96" s="1"/>
      <c r="E96" s="1"/>
      <c r="F96" s="84">
        <v>1</v>
      </c>
      <c r="G96" s="5"/>
      <c r="H96" s="1"/>
      <c r="I96" s="1"/>
      <c r="J96" s="1"/>
      <c r="K96" s="1"/>
      <c r="L96" s="1"/>
      <c r="M96" s="5"/>
      <c r="N96" s="1"/>
      <c r="O96" s="1"/>
      <c r="P96" s="1"/>
      <c r="Q96" s="1"/>
      <c r="R96" s="1"/>
      <c r="S96" s="5"/>
      <c r="T96" s="1"/>
      <c r="U96" s="32"/>
      <c r="V96" s="1"/>
      <c r="W96" s="16"/>
      <c r="X96" s="13"/>
      <c r="Y96" s="69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"/>
      <c r="AR96" s="1"/>
    </row>
    <row r="97" spans="1:44" s="31" customFormat="1" ht="12.6" thickBot="1" x14ac:dyDescent="0.3">
      <c r="A97" s="26"/>
      <c r="B97" s="26"/>
      <c r="C97" s="26"/>
      <c r="D97" s="26"/>
      <c r="E97" s="26"/>
      <c r="F97" s="89"/>
      <c r="G97" s="27" t="s">
        <v>8</v>
      </c>
      <c r="H97" s="26"/>
      <c r="I97" s="26" t="s">
        <v>39</v>
      </c>
      <c r="J97" s="26"/>
      <c r="K97" s="26"/>
      <c r="L97" s="26"/>
      <c r="M97" s="5" t="s">
        <v>8</v>
      </c>
      <c r="N97" s="66" t="s">
        <v>41</v>
      </c>
      <c r="O97" s="26"/>
      <c r="P97" s="26"/>
      <c r="Q97" s="26" t="s">
        <v>21</v>
      </c>
      <c r="R97" s="26"/>
      <c r="S97" s="27" t="s">
        <v>8</v>
      </c>
      <c r="T97" s="36"/>
      <c r="U97" s="34" t="s">
        <v>16</v>
      </c>
      <c r="V97" s="26"/>
      <c r="W97" s="28"/>
      <c r="X97" s="29"/>
      <c r="Y97" s="7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26"/>
      <c r="AR97" s="26"/>
    </row>
    <row r="98" spans="1:44" ht="4.05" customHeight="1" thickTop="1" x14ac:dyDescent="0.25">
      <c r="A98" s="1"/>
      <c r="B98" s="1"/>
      <c r="C98" s="1"/>
      <c r="D98" s="1"/>
      <c r="E98" s="1"/>
      <c r="F98" s="84"/>
      <c r="G98" s="5"/>
      <c r="H98" s="1"/>
      <c r="I98" s="1"/>
      <c r="J98" s="1"/>
      <c r="K98" s="1"/>
      <c r="L98" s="1"/>
      <c r="M98" s="5"/>
      <c r="N98" s="67"/>
      <c r="O98" s="1"/>
      <c r="P98" s="1"/>
      <c r="Q98" s="1"/>
      <c r="R98" s="1"/>
      <c r="S98" s="5"/>
      <c r="T98" s="1"/>
      <c r="U98" s="32"/>
      <c r="V98" s="1"/>
      <c r="W98" s="16"/>
      <c r="X98" s="13"/>
      <c r="Y98" s="69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"/>
      <c r="AR98" s="1"/>
    </row>
    <row r="99" spans="1:44" s="31" customFormat="1" x14ac:dyDescent="0.25">
      <c r="A99" s="26"/>
      <c r="B99" s="26"/>
      <c r="C99" s="26"/>
      <c r="D99" s="26"/>
      <c r="E99" s="26"/>
      <c r="F99" s="89"/>
      <c r="G99" s="27"/>
      <c r="H99" s="26"/>
      <c r="I99" s="26" t="str">
        <f>IF($T97=справочники!$E$8,"расходы на продажу одного собств.решения",IF($T97=справочники!$E$9,"доля выручки от продаж собств.решений","??"))</f>
        <v>??</v>
      </c>
      <c r="J99" s="26"/>
      <c r="K99" s="26"/>
      <c r="L99" s="26"/>
      <c r="M99" s="27"/>
      <c r="N99" s="26"/>
      <c r="O99" s="26"/>
      <c r="P99" s="26"/>
      <c r="Q99" s="26" t="str">
        <f>IF($T97=справочники!$E$8,"руб.",IF($T97=справочники!$E$9,"доля","??"))</f>
        <v>??</v>
      </c>
      <c r="R99" s="26"/>
      <c r="S99" s="27" t="s">
        <v>8</v>
      </c>
      <c r="T99" s="45"/>
      <c r="U99" s="34"/>
      <c r="V99" s="26"/>
      <c r="W99" s="28"/>
      <c r="X99" s="29"/>
      <c r="Y99" s="7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26"/>
      <c r="AR99" s="26"/>
    </row>
    <row r="100" spans="1:44" ht="4.05" customHeight="1" x14ac:dyDescent="0.25">
      <c r="A100" s="1"/>
      <c r="B100" s="1"/>
      <c r="C100" s="1"/>
      <c r="D100" s="1"/>
      <c r="E100" s="1"/>
      <c r="F100" s="84">
        <v>1</v>
      </c>
      <c r="G100" s="5"/>
      <c r="H100" s="1"/>
      <c r="I100" s="1"/>
      <c r="J100" s="1"/>
      <c r="K100" s="1"/>
      <c r="L100" s="1"/>
      <c r="M100" s="5"/>
      <c r="N100" s="1"/>
      <c r="O100" s="1"/>
      <c r="P100" s="1"/>
      <c r="Q100" s="1"/>
      <c r="R100" s="1"/>
      <c r="S100" s="5"/>
      <c r="T100" s="1"/>
      <c r="U100" s="32"/>
      <c r="V100" s="1"/>
      <c r="W100" s="16"/>
      <c r="X100" s="13"/>
      <c r="Y100" s="69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"/>
      <c r="AR100" s="1"/>
    </row>
    <row r="101" spans="1:44" s="4" customFormat="1" x14ac:dyDescent="0.25">
      <c r="A101" s="3"/>
      <c r="B101" s="3"/>
      <c r="C101" s="3"/>
      <c r="D101" s="3"/>
      <c r="E101" s="3"/>
      <c r="F101" s="88">
        <v>1</v>
      </c>
      <c r="G101" s="60"/>
      <c r="H101" s="18" t="str">
        <f>$H$87</f>
        <v>переменные расходы</v>
      </c>
      <c r="I101" s="3"/>
      <c r="J101" s="3"/>
      <c r="K101" s="3"/>
      <c r="L101" s="3"/>
      <c r="M101" s="5" t="s">
        <v>8</v>
      </c>
      <c r="N101" s="52" t="s">
        <v>44</v>
      </c>
      <c r="O101" s="52"/>
      <c r="P101" s="52"/>
      <c r="Q101" s="52" t="s">
        <v>103</v>
      </c>
      <c r="R101" s="52"/>
      <c r="S101" s="54"/>
      <c r="T101" s="52"/>
      <c r="U101" s="54"/>
      <c r="V101" s="52"/>
      <c r="W101" s="55">
        <f>SUM($Y101:$AQ101)</f>
        <v>0</v>
      </c>
      <c r="X101" s="55"/>
      <c r="Y101" s="69"/>
      <c r="Z101" s="56"/>
      <c r="AA101" s="56">
        <f>IF(AA$6="",0,IF($T97=справочники!$E$8,$T99*AA40,IF($T97=справочники!$E$9,$T99*AA48,0)))</f>
        <v>0</v>
      </c>
      <c r="AB101" s="56">
        <f>IF(AB$6="",0,IF($T97=справочники!$E$8,$T99*AB40,IF($T97=справочники!$E$9,$T99*AB48,0)))</f>
        <v>0</v>
      </c>
      <c r="AC101" s="56">
        <f>IF(AC$6="",0,IF($T97=справочники!$E$8,$T99*AC40,IF($T97=справочники!$E$9,$T99*AC48,0)))</f>
        <v>0</v>
      </c>
      <c r="AD101" s="56">
        <f>IF(AD$6="",0,IF($T97=справочники!$E$8,$T99*AD40,IF($T97=справочники!$E$9,$T99*AD48,0)))</f>
        <v>0</v>
      </c>
      <c r="AE101" s="56">
        <f>IF(AE$6="",0,IF($T97=справочники!$E$8,$T99*AE40,IF($T97=справочники!$E$9,$T99*AE48,0)))</f>
        <v>0</v>
      </c>
      <c r="AF101" s="56">
        <f>IF(AF$6="",0,IF($T97=справочники!$E$8,$T99*AF40,IF($T97=справочники!$E$9,$T99*AF48,0)))</f>
        <v>0</v>
      </c>
      <c r="AG101" s="56">
        <f>IF(AG$6="",0,IF($T97=справочники!$E$8,$T99*AG40,IF($T97=справочники!$E$9,$T99*AG48,0)))</f>
        <v>0</v>
      </c>
      <c r="AH101" s="56">
        <f>IF(AH$6="",0,IF($T97=справочники!$E$8,$T99*AH40,IF($T97=справочники!$E$9,$T99*AH48,0)))</f>
        <v>0</v>
      </c>
      <c r="AI101" s="56">
        <f>IF(AI$6="",0,IF($T97=справочники!$E$8,$T99*AI40,IF($T97=справочники!$E$9,$T99*AI48,0)))</f>
        <v>0</v>
      </c>
      <c r="AJ101" s="56">
        <f>IF(AJ$6="",0,IF($T97=справочники!$E$8,$T99*AJ40,IF($T97=справочники!$E$9,$T99*AJ48,0)))</f>
        <v>0</v>
      </c>
      <c r="AK101" s="56">
        <f>IF(AK$6="",0,IF($T97=справочники!$E$8,$T99*AK40,IF($T97=справочники!$E$9,$T99*AK48,0)))</f>
        <v>0</v>
      </c>
      <c r="AL101" s="56">
        <f>IF(AL$6="",0,IF($T97=справочники!$E$8,$T99*AL40,IF($T97=справочники!$E$9,$T99*AL48,0)))</f>
        <v>0</v>
      </c>
      <c r="AM101" s="56">
        <f>IF(AM$6="",0,IF($T97=справочники!$E$8,$T99*AM40,IF($T97=справочники!$E$9,$T99*AM48,0)))</f>
        <v>0</v>
      </c>
      <c r="AN101" s="56">
        <f>IF(AN$6="",0,IF($T97=справочники!$E$8,$T99*AN40,IF($T97=справочники!$E$9,$T99*AN48,0)))</f>
        <v>0</v>
      </c>
      <c r="AO101" s="56">
        <f>IF(AO$6="",0,IF($T97=справочники!$E$8,$T99*AO40,IF($T97=справочники!$E$9,$T99*AO48,0)))</f>
        <v>0</v>
      </c>
      <c r="AP101" s="56">
        <f>IF(AP$6="",0,IF($T97=справочники!$E$8,$T99*AP40,IF($T97=справочники!$E$9,$T99*AP48,0)))</f>
        <v>0</v>
      </c>
      <c r="AQ101" s="3"/>
      <c r="AR101" s="3"/>
    </row>
    <row r="102" spans="1:44" ht="4.05" customHeight="1" x14ac:dyDescent="0.25">
      <c r="A102" s="1"/>
      <c r="B102" s="1"/>
      <c r="C102" s="1"/>
      <c r="D102" s="1"/>
      <c r="E102" s="1"/>
      <c r="F102" s="84">
        <v>1</v>
      </c>
      <c r="G102" s="5"/>
      <c r="H102" s="58"/>
      <c r="I102" s="58"/>
      <c r="J102" s="58"/>
      <c r="K102" s="58"/>
      <c r="L102" s="58"/>
      <c r="M102" s="60"/>
      <c r="N102" s="58"/>
      <c r="O102" s="58"/>
      <c r="P102" s="58"/>
      <c r="Q102" s="58"/>
      <c r="R102" s="1"/>
      <c r="S102" s="5"/>
      <c r="T102" s="1"/>
      <c r="U102" s="32"/>
      <c r="V102" s="1"/>
      <c r="W102" s="63"/>
      <c r="X102" s="13"/>
      <c r="Y102" s="69"/>
      <c r="Z102" s="14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1"/>
      <c r="AR102" s="1"/>
    </row>
    <row r="103" spans="1:44" ht="7.05" customHeight="1" x14ac:dyDescent="0.25">
      <c r="A103" s="1"/>
      <c r="B103" s="1"/>
      <c r="C103" s="1"/>
      <c r="D103" s="1"/>
      <c r="E103" s="1"/>
      <c r="F103" s="84">
        <v>1</v>
      </c>
      <c r="G103" s="5"/>
      <c r="H103" s="1"/>
      <c r="I103" s="1"/>
      <c r="J103" s="1"/>
      <c r="K103" s="1"/>
      <c r="L103" s="1"/>
      <c r="M103" s="5"/>
      <c r="N103" s="1"/>
      <c r="O103" s="1"/>
      <c r="P103" s="1"/>
      <c r="Q103" s="1"/>
      <c r="R103" s="1"/>
      <c r="S103" s="5"/>
      <c r="T103" s="1"/>
      <c r="U103" s="32"/>
      <c r="V103" s="1"/>
      <c r="W103" s="16"/>
      <c r="X103" s="13"/>
      <c r="Y103" s="69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"/>
      <c r="AR103" s="1"/>
    </row>
    <row r="104" spans="1:44" s="31" customFormat="1" ht="12.6" thickBot="1" x14ac:dyDescent="0.3">
      <c r="A104" s="26"/>
      <c r="B104" s="26"/>
      <c r="C104" s="26"/>
      <c r="D104" s="26"/>
      <c r="E104" s="26"/>
      <c r="F104" s="89"/>
      <c r="G104" s="27" t="s">
        <v>8</v>
      </c>
      <c r="H104" s="26"/>
      <c r="I104" s="26" t="s">
        <v>39</v>
      </c>
      <c r="J104" s="26"/>
      <c r="K104" s="26"/>
      <c r="L104" s="26"/>
      <c r="M104" s="5" t="s">
        <v>8</v>
      </c>
      <c r="N104" s="66" t="s">
        <v>42</v>
      </c>
      <c r="O104" s="26"/>
      <c r="P104" s="26"/>
      <c r="Q104" s="26" t="s">
        <v>21</v>
      </c>
      <c r="R104" s="26"/>
      <c r="S104" s="27" t="s">
        <v>8</v>
      </c>
      <c r="T104" s="36"/>
      <c r="U104" s="34" t="s">
        <v>16</v>
      </c>
      <c r="V104" s="26"/>
      <c r="W104" s="28"/>
      <c r="X104" s="29"/>
      <c r="Y104" s="7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26"/>
      <c r="AR104" s="26"/>
    </row>
    <row r="105" spans="1:44" ht="4.05" customHeight="1" thickTop="1" x14ac:dyDescent="0.25">
      <c r="A105" s="1"/>
      <c r="B105" s="1"/>
      <c r="C105" s="1"/>
      <c r="D105" s="1"/>
      <c r="E105" s="1"/>
      <c r="F105" s="84"/>
      <c r="G105" s="5"/>
      <c r="H105" s="1"/>
      <c r="I105" s="1"/>
      <c r="J105" s="1"/>
      <c r="K105" s="1"/>
      <c r="L105" s="1"/>
      <c r="M105" s="5"/>
      <c r="N105" s="67"/>
      <c r="O105" s="1"/>
      <c r="P105" s="1"/>
      <c r="Q105" s="1"/>
      <c r="R105" s="1"/>
      <c r="S105" s="5"/>
      <c r="T105" s="1"/>
      <c r="U105" s="32"/>
      <c r="V105" s="1"/>
      <c r="W105" s="16"/>
      <c r="X105" s="13"/>
      <c r="Y105" s="69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"/>
      <c r="AR105" s="1"/>
    </row>
    <row r="106" spans="1:44" s="31" customFormat="1" x14ac:dyDescent="0.25">
      <c r="A106" s="26"/>
      <c r="B106" s="26"/>
      <c r="C106" s="26"/>
      <c r="D106" s="26"/>
      <c r="E106" s="26"/>
      <c r="F106" s="89"/>
      <c r="G106" s="27"/>
      <c r="H106" s="26"/>
      <c r="I106" s="26" t="str">
        <f>IF($T104=справочники!$E$8,"расходы на продажу одной единицы продукта-3",IF($T104=справочники!$E$9,"доля выручки от продаж продукта-3","??"))</f>
        <v>??</v>
      </c>
      <c r="J106" s="26"/>
      <c r="K106" s="26"/>
      <c r="L106" s="26"/>
      <c r="M106" s="27"/>
      <c r="N106" s="26"/>
      <c r="O106" s="26"/>
      <c r="P106" s="26"/>
      <c r="Q106" s="26" t="str">
        <f>IF($T104=справочники!$E$8,"руб.",IF($T104=справочники!$E$9,"доля","??"))</f>
        <v>??</v>
      </c>
      <c r="R106" s="26"/>
      <c r="S106" s="27" t="s">
        <v>8</v>
      </c>
      <c r="T106" s="45"/>
      <c r="U106" s="34"/>
      <c r="V106" s="26"/>
      <c r="W106" s="28"/>
      <c r="X106" s="29"/>
      <c r="Y106" s="7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26"/>
      <c r="AR106" s="26"/>
    </row>
    <row r="107" spans="1:44" ht="4.05" customHeight="1" x14ac:dyDescent="0.25">
      <c r="A107" s="1"/>
      <c r="B107" s="1"/>
      <c r="C107" s="1"/>
      <c r="D107" s="1"/>
      <c r="E107" s="1"/>
      <c r="F107" s="84">
        <v>1</v>
      </c>
      <c r="G107" s="5"/>
      <c r="H107" s="1"/>
      <c r="I107" s="1"/>
      <c r="J107" s="1"/>
      <c r="K107" s="1"/>
      <c r="L107" s="1"/>
      <c r="M107" s="5"/>
      <c r="N107" s="1"/>
      <c r="O107" s="1"/>
      <c r="P107" s="1"/>
      <c r="Q107" s="1"/>
      <c r="R107" s="1"/>
      <c r="S107" s="5"/>
      <c r="T107" s="1"/>
      <c r="U107" s="32"/>
      <c r="V107" s="1"/>
      <c r="W107" s="16"/>
      <c r="X107" s="13"/>
      <c r="Y107" s="69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"/>
      <c r="AR107" s="1"/>
    </row>
    <row r="108" spans="1:44" s="4" customFormat="1" x14ac:dyDescent="0.25">
      <c r="A108" s="3"/>
      <c r="B108" s="3"/>
      <c r="C108" s="3"/>
      <c r="D108" s="3"/>
      <c r="E108" s="3"/>
      <c r="F108" s="88">
        <v>1</v>
      </c>
      <c r="G108" s="60"/>
      <c r="H108" s="18" t="str">
        <f>$H$87</f>
        <v>переменные расходы</v>
      </c>
      <c r="I108" s="3"/>
      <c r="J108" s="3"/>
      <c r="K108" s="3"/>
      <c r="L108" s="3"/>
      <c r="M108" s="5" t="s">
        <v>8</v>
      </c>
      <c r="N108" s="52" t="s">
        <v>46</v>
      </c>
      <c r="O108" s="52"/>
      <c r="P108" s="52"/>
      <c r="Q108" s="52" t="s">
        <v>103</v>
      </c>
      <c r="R108" s="52"/>
      <c r="S108" s="54"/>
      <c r="T108" s="52"/>
      <c r="U108" s="54"/>
      <c r="V108" s="52"/>
      <c r="W108" s="55">
        <f>SUM($Y108:$AQ108)</f>
        <v>0</v>
      </c>
      <c r="X108" s="55"/>
      <c r="Y108" s="69"/>
      <c r="Z108" s="56"/>
      <c r="AA108" s="56">
        <f>IF(AA$6="",0,IF($T104=справочники!$E$8,$T106*AA57,IF($T104=справочники!$E$9,$T106*AA65,0)))</f>
        <v>0</v>
      </c>
      <c r="AB108" s="56">
        <f>IF(AB$6="",0,IF($T104=справочники!$E$8,$T106*AB57,IF($T104=справочники!$E$9,$T106*AB65,0)))</f>
        <v>0</v>
      </c>
      <c r="AC108" s="56">
        <f>IF(AC$6="",0,IF($T104=справочники!$E$8,$T106*AC57,IF($T104=справочники!$E$9,$T106*AC65,0)))</f>
        <v>0</v>
      </c>
      <c r="AD108" s="56">
        <f>IF(AD$6="",0,IF($T104=справочники!$E$8,$T106*AD57,IF($T104=справочники!$E$9,$T106*AD65,0)))</f>
        <v>0</v>
      </c>
      <c r="AE108" s="56">
        <f>IF(AE$6="",0,IF($T104=справочники!$E$8,$T106*AE57,IF($T104=справочники!$E$9,$T106*AE65,0)))</f>
        <v>0</v>
      </c>
      <c r="AF108" s="56">
        <f>IF(AF$6="",0,IF($T104=справочники!$E$8,$T106*AF57,IF($T104=справочники!$E$9,$T106*AF65,0)))</f>
        <v>0</v>
      </c>
      <c r="AG108" s="56">
        <f>IF(AG$6="",0,IF($T104=справочники!$E$8,$T106*AG57,IF($T104=справочники!$E$9,$T106*AG65,0)))</f>
        <v>0</v>
      </c>
      <c r="AH108" s="56">
        <f>IF(AH$6="",0,IF($T104=справочники!$E$8,$T106*AH57,IF($T104=справочники!$E$9,$T106*AH65,0)))</f>
        <v>0</v>
      </c>
      <c r="AI108" s="56">
        <f>IF(AI$6="",0,IF($T104=справочники!$E$8,$T106*AI57,IF($T104=справочники!$E$9,$T106*AI65,0)))</f>
        <v>0</v>
      </c>
      <c r="AJ108" s="56">
        <f>IF(AJ$6="",0,IF($T104=справочники!$E$8,$T106*AJ57,IF($T104=справочники!$E$9,$T106*AJ65,0)))</f>
        <v>0</v>
      </c>
      <c r="AK108" s="56">
        <f>IF(AK$6="",0,IF($T104=справочники!$E$8,$T106*AK57,IF($T104=справочники!$E$9,$T106*AK65,0)))</f>
        <v>0</v>
      </c>
      <c r="AL108" s="56">
        <f>IF(AL$6="",0,IF($T104=справочники!$E$8,$T106*AL57,IF($T104=справочники!$E$9,$T106*AL65,0)))</f>
        <v>0</v>
      </c>
      <c r="AM108" s="56">
        <f>IF(AM$6="",0,IF($T104=справочники!$E$8,$T106*AM57,IF($T104=справочники!$E$9,$T106*AM65,0)))</f>
        <v>0</v>
      </c>
      <c r="AN108" s="56">
        <f>IF(AN$6="",0,IF($T104=справочники!$E$8,$T106*AN57,IF($T104=справочники!$E$9,$T106*AN65,0)))</f>
        <v>0</v>
      </c>
      <c r="AO108" s="56">
        <f>IF(AO$6="",0,IF($T104=справочники!$E$8,$T106*AO57,IF($T104=справочники!$E$9,$T106*AO65,0)))</f>
        <v>0</v>
      </c>
      <c r="AP108" s="56">
        <f>IF(AP$6="",0,IF($T104=справочники!$E$8,$T106*AP57,IF($T104=справочники!$E$9,$T106*AP65,0)))</f>
        <v>0</v>
      </c>
      <c r="AQ108" s="3"/>
      <c r="AR108" s="3"/>
    </row>
    <row r="109" spans="1:44" ht="4.05" customHeight="1" x14ac:dyDescent="0.25">
      <c r="A109" s="1"/>
      <c r="B109" s="1"/>
      <c r="C109" s="1"/>
      <c r="D109" s="1"/>
      <c r="E109" s="1"/>
      <c r="F109" s="84">
        <v>1</v>
      </c>
      <c r="G109" s="5"/>
      <c r="H109" s="58"/>
      <c r="I109" s="58"/>
      <c r="J109" s="58"/>
      <c r="K109" s="58"/>
      <c r="L109" s="58"/>
      <c r="M109" s="60"/>
      <c r="N109" s="58"/>
      <c r="O109" s="58"/>
      <c r="P109" s="58"/>
      <c r="Q109" s="58"/>
      <c r="R109" s="1"/>
      <c r="S109" s="5"/>
      <c r="T109" s="1"/>
      <c r="U109" s="32"/>
      <c r="V109" s="1"/>
      <c r="W109" s="63"/>
      <c r="X109" s="13"/>
      <c r="Y109" s="69"/>
      <c r="Z109" s="14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1"/>
      <c r="AR109" s="1"/>
    </row>
    <row r="110" spans="1:44" ht="7.05" customHeight="1" x14ac:dyDescent="0.25">
      <c r="A110" s="1"/>
      <c r="B110" s="1"/>
      <c r="C110" s="1"/>
      <c r="D110" s="1"/>
      <c r="E110" s="1"/>
      <c r="F110" s="84">
        <v>1</v>
      </c>
      <c r="G110" s="5"/>
      <c r="H110" s="1"/>
      <c r="I110" s="1"/>
      <c r="J110" s="1"/>
      <c r="K110" s="1"/>
      <c r="L110" s="1"/>
      <c r="M110" s="5"/>
      <c r="N110" s="1"/>
      <c r="O110" s="1"/>
      <c r="P110" s="1"/>
      <c r="Q110" s="1"/>
      <c r="R110" s="1"/>
      <c r="S110" s="5"/>
      <c r="T110" s="1"/>
      <c r="U110" s="32"/>
      <c r="V110" s="1"/>
      <c r="W110" s="16"/>
      <c r="X110" s="13"/>
      <c r="Y110" s="69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"/>
      <c r="AR110" s="1"/>
    </row>
    <row r="111" spans="1:44" s="31" customFormat="1" ht="12.6" thickBot="1" x14ac:dyDescent="0.3">
      <c r="A111" s="26"/>
      <c r="B111" s="26"/>
      <c r="C111" s="26"/>
      <c r="D111" s="26"/>
      <c r="E111" s="26"/>
      <c r="F111" s="89"/>
      <c r="G111" s="27" t="s">
        <v>8</v>
      </c>
      <c r="H111" s="26"/>
      <c r="I111" s="26" t="s">
        <v>39</v>
      </c>
      <c r="J111" s="26"/>
      <c r="K111" s="26"/>
      <c r="L111" s="26"/>
      <c r="M111" s="5" t="s">
        <v>8</v>
      </c>
      <c r="N111" s="66" t="s">
        <v>43</v>
      </c>
      <c r="O111" s="26"/>
      <c r="P111" s="26"/>
      <c r="Q111" s="26" t="s">
        <v>21</v>
      </c>
      <c r="R111" s="26"/>
      <c r="S111" s="27" t="s">
        <v>8</v>
      </c>
      <c r="T111" s="36"/>
      <c r="U111" s="34" t="s">
        <v>16</v>
      </c>
      <c r="V111" s="26"/>
      <c r="W111" s="28"/>
      <c r="X111" s="29"/>
      <c r="Y111" s="7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26"/>
      <c r="AR111" s="26"/>
    </row>
    <row r="112" spans="1:44" ht="4.05" customHeight="1" thickTop="1" x14ac:dyDescent="0.25">
      <c r="A112" s="1"/>
      <c r="B112" s="1"/>
      <c r="C112" s="1"/>
      <c r="D112" s="1"/>
      <c r="E112" s="1"/>
      <c r="F112" s="84"/>
      <c r="G112" s="5"/>
      <c r="H112" s="1"/>
      <c r="I112" s="1"/>
      <c r="J112" s="1"/>
      <c r="K112" s="1"/>
      <c r="L112" s="1"/>
      <c r="M112" s="5"/>
      <c r="N112" s="67"/>
      <c r="O112" s="1"/>
      <c r="P112" s="1"/>
      <c r="Q112" s="1"/>
      <c r="R112" s="1"/>
      <c r="S112" s="5"/>
      <c r="T112" s="1"/>
      <c r="U112" s="32"/>
      <c r="V112" s="1"/>
      <c r="W112" s="16"/>
      <c r="X112" s="13"/>
      <c r="Y112" s="69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"/>
      <c r="AR112" s="1"/>
    </row>
    <row r="113" spans="1:44" s="31" customFormat="1" x14ac:dyDescent="0.25">
      <c r="A113" s="26"/>
      <c r="B113" s="26"/>
      <c r="C113" s="26"/>
      <c r="D113" s="26"/>
      <c r="E113" s="26"/>
      <c r="F113" s="89"/>
      <c r="G113" s="27"/>
      <c r="H113" s="26"/>
      <c r="I113" s="26" t="str">
        <f>IF($T111=справочники!$E$8,"расходы на продажу одной единицы продукта-4",IF($T111=справочники!$E$9,"доля выручки от продаж продукта-4","??"))</f>
        <v>??</v>
      </c>
      <c r="J113" s="26"/>
      <c r="K113" s="26"/>
      <c r="L113" s="26"/>
      <c r="M113" s="27"/>
      <c r="N113" s="26"/>
      <c r="O113" s="26"/>
      <c r="P113" s="26"/>
      <c r="Q113" s="26" t="str">
        <f>IF($T111=справочники!$E$8,"руб.",IF($T111=справочники!$E$9,"доля","??"))</f>
        <v>??</v>
      </c>
      <c r="R113" s="26"/>
      <c r="S113" s="27" t="s">
        <v>8</v>
      </c>
      <c r="T113" s="45"/>
      <c r="U113" s="34"/>
      <c r="V113" s="26"/>
      <c r="W113" s="28"/>
      <c r="X113" s="29"/>
      <c r="Y113" s="7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26"/>
      <c r="AR113" s="26"/>
    </row>
    <row r="114" spans="1:44" ht="4.05" customHeight="1" x14ac:dyDescent="0.25">
      <c r="A114" s="1"/>
      <c r="B114" s="1"/>
      <c r="C114" s="1"/>
      <c r="D114" s="1"/>
      <c r="E114" s="1"/>
      <c r="F114" s="84">
        <v>1</v>
      </c>
      <c r="G114" s="5"/>
      <c r="H114" s="1"/>
      <c r="I114" s="1"/>
      <c r="J114" s="1"/>
      <c r="K114" s="1"/>
      <c r="L114" s="1"/>
      <c r="M114" s="5"/>
      <c r="N114" s="1"/>
      <c r="O114" s="1"/>
      <c r="P114" s="1"/>
      <c r="Q114" s="1"/>
      <c r="R114" s="1"/>
      <c r="S114" s="5"/>
      <c r="T114" s="1"/>
      <c r="U114" s="32"/>
      <c r="V114" s="1"/>
      <c r="W114" s="16"/>
      <c r="X114" s="13"/>
      <c r="Y114" s="69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"/>
      <c r="AR114" s="1"/>
    </row>
    <row r="115" spans="1:44" s="4" customFormat="1" x14ac:dyDescent="0.25">
      <c r="A115" s="3"/>
      <c r="B115" s="3"/>
      <c r="C115" s="3"/>
      <c r="D115" s="3"/>
      <c r="E115" s="3"/>
      <c r="F115" s="88">
        <v>1</v>
      </c>
      <c r="G115" s="60"/>
      <c r="H115" s="18" t="str">
        <f>$H$87</f>
        <v>переменные расходы</v>
      </c>
      <c r="I115" s="3"/>
      <c r="J115" s="3"/>
      <c r="K115" s="3"/>
      <c r="L115" s="3"/>
      <c r="M115" s="5" t="s">
        <v>8</v>
      </c>
      <c r="N115" s="52" t="s">
        <v>47</v>
      </c>
      <c r="O115" s="52"/>
      <c r="P115" s="52"/>
      <c r="Q115" s="52" t="s">
        <v>103</v>
      </c>
      <c r="R115" s="52"/>
      <c r="S115" s="54"/>
      <c r="T115" s="52"/>
      <c r="U115" s="54"/>
      <c r="V115" s="52"/>
      <c r="W115" s="55">
        <f>SUM($Y115:$AQ115)</f>
        <v>0</v>
      </c>
      <c r="X115" s="55"/>
      <c r="Y115" s="69"/>
      <c r="Z115" s="56"/>
      <c r="AA115" s="56">
        <f>IF(AA$6="",0,IF($T111=справочники!$E$8,$T113*AA74,IF($T111=справочники!$E$9,$T113*AA82,0)))</f>
        <v>0</v>
      </c>
      <c r="AB115" s="56">
        <f>IF(AB$6="",0,IF($T111=справочники!$E$8,$T113*AB74,IF($T111=справочники!$E$9,$T113*AB82,0)))</f>
        <v>0</v>
      </c>
      <c r="AC115" s="56">
        <f>IF(AC$6="",0,IF($T111=справочники!$E$8,$T113*AC74,IF($T111=справочники!$E$9,$T113*AC82,0)))</f>
        <v>0</v>
      </c>
      <c r="AD115" s="56">
        <f>IF(AD$6="",0,IF($T111=справочники!$E$8,$T113*AD74,IF($T111=справочники!$E$9,$T113*AD82,0)))</f>
        <v>0</v>
      </c>
      <c r="AE115" s="56">
        <f>IF(AE$6="",0,IF($T111=справочники!$E$8,$T113*AE74,IF($T111=справочники!$E$9,$T113*AE82,0)))</f>
        <v>0</v>
      </c>
      <c r="AF115" s="56">
        <f>IF(AF$6="",0,IF($T111=справочники!$E$8,$T113*AF74,IF($T111=справочники!$E$9,$T113*AF82,0)))</f>
        <v>0</v>
      </c>
      <c r="AG115" s="56">
        <f>IF(AG$6="",0,IF($T111=справочники!$E$8,$T113*AG74,IF($T111=справочники!$E$9,$T113*AG82,0)))</f>
        <v>0</v>
      </c>
      <c r="AH115" s="56">
        <f>IF(AH$6="",0,IF($T111=справочники!$E$8,$T113*AH74,IF($T111=справочники!$E$9,$T113*AH82,0)))</f>
        <v>0</v>
      </c>
      <c r="AI115" s="56">
        <f>IF(AI$6="",0,IF($T111=справочники!$E$8,$T113*AI74,IF($T111=справочники!$E$9,$T113*AI82,0)))</f>
        <v>0</v>
      </c>
      <c r="AJ115" s="56">
        <f>IF(AJ$6="",0,IF($T111=справочники!$E$8,$T113*AJ74,IF($T111=справочники!$E$9,$T113*AJ82,0)))</f>
        <v>0</v>
      </c>
      <c r="AK115" s="56">
        <f>IF(AK$6="",0,IF($T111=справочники!$E$8,$T113*AK74,IF($T111=справочники!$E$9,$T113*AK82,0)))</f>
        <v>0</v>
      </c>
      <c r="AL115" s="56">
        <f>IF(AL$6="",0,IF($T111=справочники!$E$8,$T113*AL74,IF($T111=справочники!$E$9,$T113*AL82,0)))</f>
        <v>0</v>
      </c>
      <c r="AM115" s="56">
        <f>IF(AM$6="",0,IF($T111=справочники!$E$8,$T113*AM74,IF($T111=справочники!$E$9,$T113*AM82,0)))</f>
        <v>0</v>
      </c>
      <c r="AN115" s="56">
        <f>IF(AN$6="",0,IF($T111=справочники!$E$8,$T113*AN74,IF($T111=справочники!$E$9,$T113*AN82,0)))</f>
        <v>0</v>
      </c>
      <c r="AO115" s="56">
        <f>IF(AO$6="",0,IF($T111=справочники!$E$8,$T113*AO74,IF($T111=справочники!$E$9,$T113*AO82,0)))</f>
        <v>0</v>
      </c>
      <c r="AP115" s="56">
        <f>IF(AP$6="",0,IF($T111=справочники!$E$8,$T113*AP74,IF($T111=справочники!$E$9,$T113*AP82,0)))</f>
        <v>0</v>
      </c>
      <c r="AQ115" s="3"/>
      <c r="AR115" s="3"/>
    </row>
    <row r="116" spans="1:44" ht="4.05" customHeight="1" x14ac:dyDescent="0.25">
      <c r="A116" s="1"/>
      <c r="B116" s="1"/>
      <c r="C116" s="1"/>
      <c r="D116" s="1"/>
      <c r="E116" s="1"/>
      <c r="F116" s="84">
        <v>1</v>
      </c>
      <c r="G116" s="5"/>
      <c r="H116" s="58"/>
      <c r="I116" s="58"/>
      <c r="J116" s="58"/>
      <c r="K116" s="58"/>
      <c r="L116" s="58"/>
      <c r="M116" s="60"/>
      <c r="N116" s="58"/>
      <c r="O116" s="58"/>
      <c r="P116" s="58"/>
      <c r="Q116" s="58"/>
      <c r="R116" s="1"/>
      <c r="S116" s="5"/>
      <c r="T116" s="1"/>
      <c r="U116" s="32"/>
      <c r="V116" s="1"/>
      <c r="W116" s="63"/>
      <c r="X116" s="13"/>
      <c r="Y116" s="69"/>
      <c r="Z116" s="14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1"/>
      <c r="AR116" s="1"/>
    </row>
    <row r="117" spans="1:44" ht="7.05" customHeight="1" x14ac:dyDescent="0.25">
      <c r="A117" s="1"/>
      <c r="B117" s="1"/>
      <c r="C117" s="1"/>
      <c r="D117" s="1"/>
      <c r="E117" s="1"/>
      <c r="F117" s="84">
        <v>1</v>
      </c>
      <c r="G117" s="5"/>
      <c r="H117" s="1"/>
      <c r="I117" s="1"/>
      <c r="J117" s="1"/>
      <c r="K117" s="1"/>
      <c r="L117" s="1"/>
      <c r="M117" s="5"/>
      <c r="N117" s="1"/>
      <c r="O117" s="1"/>
      <c r="P117" s="1"/>
      <c r="Q117" s="1"/>
      <c r="R117" s="1"/>
      <c r="S117" s="5"/>
      <c r="T117" s="1"/>
      <c r="U117" s="32"/>
      <c r="V117" s="1"/>
      <c r="W117" s="16"/>
      <c r="X117" s="13"/>
      <c r="Y117" s="69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"/>
      <c r="AR117" s="1"/>
    </row>
    <row r="118" spans="1:44" ht="4.05" customHeight="1" x14ac:dyDescent="0.25">
      <c r="A118" s="1"/>
      <c r="B118" s="1"/>
      <c r="C118" s="1"/>
      <c r="D118" s="1"/>
      <c r="E118" s="1"/>
      <c r="F118" s="84"/>
      <c r="G118" s="5"/>
      <c r="H118" s="24"/>
      <c r="I118" s="24"/>
      <c r="J118" s="24"/>
      <c r="K118" s="24"/>
      <c r="L118" s="1"/>
      <c r="M118" s="5"/>
      <c r="N118" s="24"/>
      <c r="O118" s="1"/>
      <c r="P118" s="1"/>
      <c r="Q118" s="1"/>
      <c r="R118" s="1"/>
      <c r="S118" s="5"/>
      <c r="T118" s="1"/>
      <c r="U118" s="32"/>
      <c r="V118" s="1"/>
      <c r="W118" s="24"/>
      <c r="X118" s="13"/>
      <c r="Y118" s="69"/>
      <c r="Z118" s="1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1"/>
      <c r="AR118" s="1"/>
    </row>
    <row r="119" spans="1:44" ht="7.05" customHeight="1" x14ac:dyDescent="0.25">
      <c r="A119" s="1"/>
      <c r="B119" s="1"/>
      <c r="C119" s="1"/>
      <c r="D119" s="1"/>
      <c r="E119" s="1"/>
      <c r="F119" s="84">
        <v>0</v>
      </c>
      <c r="G119" s="5"/>
      <c r="H119" s="1"/>
      <c r="I119" s="1"/>
      <c r="J119" s="1"/>
      <c r="K119" s="1"/>
      <c r="L119" s="1"/>
      <c r="M119" s="5"/>
      <c r="N119" s="1"/>
      <c r="O119" s="1"/>
      <c r="P119" s="1"/>
      <c r="Q119" s="1"/>
      <c r="R119" s="1"/>
      <c r="S119" s="5"/>
      <c r="T119" s="1"/>
      <c r="U119" s="32"/>
      <c r="V119" s="1"/>
      <c r="W119" s="16"/>
      <c r="X119" s="13"/>
      <c r="Y119" s="69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"/>
      <c r="AR119" s="1"/>
    </row>
    <row r="120" spans="1:44" s="4" customFormat="1" x14ac:dyDescent="0.25">
      <c r="A120" s="3"/>
      <c r="B120" s="3"/>
      <c r="C120" s="3"/>
      <c r="D120" s="3"/>
      <c r="E120" s="3"/>
      <c r="F120" s="88">
        <v>0</v>
      </c>
      <c r="G120" s="23" t="s">
        <v>8</v>
      </c>
      <c r="H120" s="3" t="s">
        <v>48</v>
      </c>
      <c r="I120" s="3"/>
      <c r="J120" s="3"/>
      <c r="K120" s="3"/>
      <c r="L120" s="3"/>
      <c r="M120" s="5"/>
      <c r="N120" s="3" t="s">
        <v>5</v>
      </c>
      <c r="O120" s="3"/>
      <c r="P120" s="3"/>
      <c r="Q120" s="3" t="s">
        <v>103</v>
      </c>
      <c r="R120" s="3"/>
      <c r="S120" s="5"/>
      <c r="T120" s="3"/>
      <c r="U120" s="32"/>
      <c r="V120" s="3"/>
      <c r="W120" s="16">
        <f>SUM($Y120:$AQ120)</f>
        <v>0</v>
      </c>
      <c r="X120" s="16"/>
      <c r="Y120" s="69"/>
      <c r="Z120" s="17"/>
      <c r="AA120" s="17">
        <f>IF(AA$6="",0,AA14-AA87)</f>
        <v>0</v>
      </c>
      <c r="AB120" s="17">
        <f t="shared" ref="AB120:AP120" si="12">IF(AB$6="",0,AB14-AB87)</f>
        <v>0</v>
      </c>
      <c r="AC120" s="17">
        <f t="shared" si="12"/>
        <v>0</v>
      </c>
      <c r="AD120" s="17">
        <f t="shared" si="12"/>
        <v>0</v>
      </c>
      <c r="AE120" s="17">
        <f t="shared" si="12"/>
        <v>0</v>
      </c>
      <c r="AF120" s="17">
        <f t="shared" si="12"/>
        <v>0</v>
      </c>
      <c r="AG120" s="17">
        <f t="shared" si="12"/>
        <v>0</v>
      </c>
      <c r="AH120" s="17">
        <f t="shared" si="12"/>
        <v>0</v>
      </c>
      <c r="AI120" s="17">
        <f t="shared" si="12"/>
        <v>0</v>
      </c>
      <c r="AJ120" s="17">
        <f t="shared" si="12"/>
        <v>0</v>
      </c>
      <c r="AK120" s="17">
        <f t="shared" si="12"/>
        <v>0</v>
      </c>
      <c r="AL120" s="17">
        <f t="shared" si="12"/>
        <v>0</v>
      </c>
      <c r="AM120" s="17">
        <f t="shared" si="12"/>
        <v>0</v>
      </c>
      <c r="AN120" s="17">
        <f t="shared" si="12"/>
        <v>0</v>
      </c>
      <c r="AO120" s="17">
        <f t="shared" si="12"/>
        <v>0</v>
      </c>
      <c r="AP120" s="17">
        <f t="shared" si="12"/>
        <v>0</v>
      </c>
      <c r="AQ120" s="3"/>
      <c r="AR120" s="3"/>
    </row>
    <row r="121" spans="1:44" ht="4.05" customHeight="1" x14ac:dyDescent="0.25">
      <c r="A121" s="1"/>
      <c r="B121" s="1"/>
      <c r="C121" s="1"/>
      <c r="D121" s="1"/>
      <c r="E121" s="1"/>
      <c r="F121" s="84">
        <v>0</v>
      </c>
      <c r="G121" s="5"/>
      <c r="H121" s="24"/>
      <c r="I121" s="24"/>
      <c r="J121" s="24"/>
      <c r="K121" s="24"/>
      <c r="L121" s="1"/>
      <c r="M121" s="5"/>
      <c r="N121" s="24"/>
      <c r="O121" s="1"/>
      <c r="P121" s="1"/>
      <c r="Q121" s="1"/>
      <c r="R121" s="1"/>
      <c r="S121" s="5"/>
      <c r="T121" s="1"/>
      <c r="U121" s="32"/>
      <c r="V121" s="1"/>
      <c r="W121" s="24"/>
      <c r="X121" s="13"/>
      <c r="Y121" s="69"/>
      <c r="Z121" s="1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1"/>
      <c r="AR121" s="1"/>
    </row>
    <row r="122" spans="1:44" ht="7.05" customHeight="1" x14ac:dyDescent="0.25">
      <c r="A122" s="1"/>
      <c r="B122" s="1"/>
      <c r="C122" s="1"/>
      <c r="D122" s="1"/>
      <c r="E122" s="1"/>
      <c r="F122" s="84">
        <v>0</v>
      </c>
      <c r="G122" s="5"/>
      <c r="H122" s="1"/>
      <c r="I122" s="1"/>
      <c r="J122" s="1"/>
      <c r="K122" s="1"/>
      <c r="L122" s="1"/>
      <c r="M122" s="5"/>
      <c r="N122" s="1"/>
      <c r="O122" s="1"/>
      <c r="P122" s="1"/>
      <c r="Q122" s="1"/>
      <c r="R122" s="1"/>
      <c r="S122" s="5"/>
      <c r="T122" s="1"/>
      <c r="U122" s="32"/>
      <c r="V122" s="1"/>
      <c r="W122" s="16"/>
      <c r="X122" s="13"/>
      <c r="Y122" s="69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"/>
      <c r="AR122" s="1"/>
    </row>
    <row r="123" spans="1:44" ht="7.05" customHeight="1" x14ac:dyDescent="0.25">
      <c r="A123" s="1"/>
      <c r="B123" s="1"/>
      <c r="C123" s="1"/>
      <c r="D123" s="1"/>
      <c r="E123" s="1"/>
      <c r="F123" s="84">
        <v>0</v>
      </c>
      <c r="G123" s="5"/>
      <c r="H123" s="1"/>
      <c r="I123" s="1"/>
      <c r="J123" s="1"/>
      <c r="K123" s="1"/>
      <c r="L123" s="1"/>
      <c r="M123" s="5"/>
      <c r="N123" s="1"/>
      <c r="O123" s="1"/>
      <c r="P123" s="1"/>
      <c r="Q123" s="1"/>
      <c r="R123" s="1"/>
      <c r="S123" s="5"/>
      <c r="T123" s="1"/>
      <c r="U123" s="32"/>
      <c r="V123" s="1"/>
      <c r="W123" s="16"/>
      <c r="X123" s="13"/>
      <c r="Y123" s="69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"/>
      <c r="AR123" s="1"/>
    </row>
    <row r="124" spans="1:44" s="57" customFormat="1" x14ac:dyDescent="0.25">
      <c r="A124" s="52"/>
      <c r="B124" s="52"/>
      <c r="C124" s="52"/>
      <c r="D124" s="52"/>
      <c r="E124" s="52"/>
      <c r="F124" s="88">
        <v>0</v>
      </c>
      <c r="G124" s="53" t="s">
        <v>8</v>
      </c>
      <c r="H124" s="52" t="s">
        <v>49</v>
      </c>
      <c r="I124" s="52"/>
      <c r="J124" s="52"/>
      <c r="K124" s="52"/>
      <c r="L124" s="52"/>
      <c r="M124" s="54"/>
      <c r="N124" s="52" t="s">
        <v>5</v>
      </c>
      <c r="O124" s="52"/>
      <c r="P124" s="52"/>
      <c r="Q124" s="52" t="s">
        <v>103</v>
      </c>
      <c r="R124" s="52"/>
      <c r="S124" s="54"/>
      <c r="T124" s="52"/>
      <c r="U124" s="54"/>
      <c r="V124" s="52"/>
      <c r="W124" s="55">
        <f>SUM($Y124:$AQ124)</f>
        <v>0</v>
      </c>
      <c r="X124" s="55"/>
      <c r="Y124" s="69"/>
      <c r="Z124" s="56"/>
      <c r="AA124" s="56">
        <f>IF(AA$6="",0,SUMIFS(AA125:AA194,$H125:$H194,$H124))</f>
        <v>0</v>
      </c>
      <c r="AB124" s="56">
        <f t="shared" ref="AB124:AP124" si="13">IF(AB$6="",0,SUMIFS(AB125:AB194,$H125:$H194,$H124))</f>
        <v>0</v>
      </c>
      <c r="AC124" s="56">
        <f t="shared" si="13"/>
        <v>0</v>
      </c>
      <c r="AD124" s="56">
        <f t="shared" si="13"/>
        <v>0</v>
      </c>
      <c r="AE124" s="56">
        <f t="shared" si="13"/>
        <v>0</v>
      </c>
      <c r="AF124" s="56">
        <f t="shared" si="13"/>
        <v>0</v>
      </c>
      <c r="AG124" s="56">
        <f t="shared" si="13"/>
        <v>0</v>
      </c>
      <c r="AH124" s="56">
        <f t="shared" si="13"/>
        <v>0</v>
      </c>
      <c r="AI124" s="56">
        <f t="shared" si="13"/>
        <v>0</v>
      </c>
      <c r="AJ124" s="56">
        <f t="shared" si="13"/>
        <v>0</v>
      </c>
      <c r="AK124" s="56">
        <f t="shared" si="13"/>
        <v>0</v>
      </c>
      <c r="AL124" s="56">
        <f t="shared" si="13"/>
        <v>0</v>
      </c>
      <c r="AM124" s="56">
        <f t="shared" si="13"/>
        <v>0</v>
      </c>
      <c r="AN124" s="56">
        <f t="shared" si="13"/>
        <v>0</v>
      </c>
      <c r="AO124" s="56">
        <f t="shared" si="13"/>
        <v>0</v>
      </c>
      <c r="AP124" s="56">
        <f t="shared" si="13"/>
        <v>0</v>
      </c>
      <c r="AQ124" s="52"/>
      <c r="AR124" s="52"/>
    </row>
    <row r="125" spans="1:44" ht="4.05" customHeight="1" x14ac:dyDescent="0.25">
      <c r="A125" s="1"/>
      <c r="B125" s="1"/>
      <c r="C125" s="1"/>
      <c r="D125" s="1"/>
      <c r="E125" s="1"/>
      <c r="F125" s="84">
        <v>0</v>
      </c>
      <c r="G125" s="5"/>
      <c r="H125" s="59"/>
      <c r="I125" s="59"/>
      <c r="J125" s="59"/>
      <c r="K125" s="59"/>
      <c r="L125" s="1"/>
      <c r="M125" s="5"/>
      <c r="N125" s="59"/>
      <c r="O125" s="1"/>
      <c r="P125" s="1"/>
      <c r="Q125" s="1"/>
      <c r="R125" s="1"/>
      <c r="S125" s="5"/>
      <c r="T125" s="1"/>
      <c r="U125" s="32"/>
      <c r="V125" s="1"/>
      <c r="W125" s="59"/>
      <c r="X125" s="13"/>
      <c r="Y125" s="69"/>
      <c r="Z125" s="14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1"/>
      <c r="AR125" s="1"/>
    </row>
    <row r="126" spans="1:44" ht="7.05" customHeight="1" x14ac:dyDescent="0.25">
      <c r="A126" s="1"/>
      <c r="B126" s="1"/>
      <c r="C126" s="1"/>
      <c r="D126" s="1"/>
      <c r="E126" s="1"/>
      <c r="F126" s="84">
        <v>0</v>
      </c>
      <c r="G126" s="5"/>
      <c r="H126" s="1"/>
      <c r="I126" s="1"/>
      <c r="J126" s="1"/>
      <c r="K126" s="1"/>
      <c r="L126" s="1"/>
      <c r="M126" s="5"/>
      <c r="N126" s="1"/>
      <c r="O126" s="1"/>
      <c r="P126" s="1"/>
      <c r="Q126" s="1"/>
      <c r="R126" s="1"/>
      <c r="S126" s="5"/>
      <c r="T126" s="1"/>
      <c r="U126" s="32"/>
      <c r="V126" s="1"/>
      <c r="W126" s="16"/>
      <c r="X126" s="13"/>
      <c r="Y126" s="69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"/>
      <c r="AR126" s="1"/>
    </row>
    <row r="127" spans="1:44" ht="12.6" thickBot="1" x14ac:dyDescent="0.3">
      <c r="A127" s="1"/>
      <c r="B127" s="1"/>
      <c r="C127" s="1"/>
      <c r="D127" s="1"/>
      <c r="E127" s="1"/>
      <c r="F127" s="84"/>
      <c r="G127" s="5" t="s">
        <v>8</v>
      </c>
      <c r="H127" s="1"/>
      <c r="I127" s="1" t="s">
        <v>51</v>
      </c>
      <c r="J127" s="1"/>
      <c r="K127" s="1"/>
      <c r="L127" s="1"/>
      <c r="M127" s="5" t="s">
        <v>8</v>
      </c>
      <c r="N127" s="66" t="s">
        <v>50</v>
      </c>
      <c r="O127" s="1"/>
      <c r="P127" s="1"/>
      <c r="Q127" s="1" t="s">
        <v>52</v>
      </c>
      <c r="R127" s="1"/>
      <c r="S127" s="5" t="s">
        <v>8</v>
      </c>
      <c r="T127" s="25"/>
      <c r="U127" s="32"/>
      <c r="V127" s="1"/>
      <c r="W127" s="16"/>
      <c r="X127" s="13"/>
      <c r="Y127" s="69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"/>
      <c r="AR127" s="1"/>
    </row>
    <row r="128" spans="1:44" ht="4.05" customHeight="1" thickTop="1" x14ac:dyDescent="0.25">
      <c r="A128" s="1"/>
      <c r="B128" s="1"/>
      <c r="C128" s="1"/>
      <c r="D128" s="1"/>
      <c r="E128" s="1"/>
      <c r="F128" s="84"/>
      <c r="G128" s="5"/>
      <c r="H128" s="1"/>
      <c r="I128" s="1"/>
      <c r="J128" s="1"/>
      <c r="K128" s="1"/>
      <c r="L128" s="1"/>
      <c r="M128" s="5"/>
      <c r="N128" s="67"/>
      <c r="O128" s="1"/>
      <c r="P128" s="1"/>
      <c r="Q128" s="1"/>
      <c r="R128" s="1"/>
      <c r="S128" s="5"/>
      <c r="T128" s="1"/>
      <c r="U128" s="32"/>
      <c r="V128" s="1"/>
      <c r="W128" s="16"/>
      <c r="X128" s="13"/>
      <c r="Y128" s="69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"/>
      <c r="AR128" s="1"/>
    </row>
    <row r="129" spans="1:44" s="31" customFormat="1" x14ac:dyDescent="0.25">
      <c r="A129" s="26"/>
      <c r="B129" s="26"/>
      <c r="C129" s="26"/>
      <c r="D129" s="26"/>
      <c r="E129" s="26"/>
      <c r="F129" s="89"/>
      <c r="G129" s="27" t="s">
        <v>8</v>
      </c>
      <c r="H129" s="26"/>
      <c r="I129" s="26" t="s">
        <v>15</v>
      </c>
      <c r="J129" s="26"/>
      <c r="K129" s="26"/>
      <c r="L129" s="26"/>
      <c r="M129" s="27"/>
      <c r="N129" s="26"/>
      <c r="O129" s="26"/>
      <c r="P129" s="26"/>
      <c r="Q129" s="26" t="s">
        <v>21</v>
      </c>
      <c r="R129" s="26"/>
      <c r="S129" s="27" t="s">
        <v>8</v>
      </c>
      <c r="T129" s="36"/>
      <c r="U129" s="34" t="s">
        <v>16</v>
      </c>
      <c r="V129" s="26"/>
      <c r="W129" s="28"/>
      <c r="X129" s="29"/>
      <c r="Y129" s="7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26"/>
      <c r="AR129" s="26"/>
    </row>
    <row r="130" spans="1:44" ht="4.05" customHeight="1" x14ac:dyDescent="0.25">
      <c r="A130" s="1"/>
      <c r="B130" s="1"/>
      <c r="C130" s="1"/>
      <c r="D130" s="1"/>
      <c r="E130" s="1"/>
      <c r="F130" s="84"/>
      <c r="G130" s="5"/>
      <c r="H130" s="1"/>
      <c r="I130" s="1"/>
      <c r="J130" s="1"/>
      <c r="K130" s="1"/>
      <c r="L130" s="1"/>
      <c r="M130" s="5"/>
      <c r="N130" s="1"/>
      <c r="O130" s="1"/>
      <c r="P130" s="1"/>
      <c r="Q130" s="1"/>
      <c r="R130" s="1"/>
      <c r="S130" s="5"/>
      <c r="T130" s="1"/>
      <c r="U130" s="32"/>
      <c r="V130" s="1"/>
      <c r="W130" s="16"/>
      <c r="X130" s="13"/>
      <c r="Y130" s="69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"/>
      <c r="AR130" s="1"/>
    </row>
    <row r="131" spans="1:44" s="31" customFormat="1" x14ac:dyDescent="0.25">
      <c r="A131" s="26"/>
      <c r="B131" s="26"/>
      <c r="C131" s="26"/>
      <c r="D131" s="26"/>
      <c r="E131" s="26"/>
      <c r="F131" s="89"/>
      <c r="G131" s="27" t="s">
        <v>8</v>
      </c>
      <c r="H131" s="26"/>
      <c r="I131" s="26" t="s">
        <v>22</v>
      </c>
      <c r="J131" s="26"/>
      <c r="K131" s="26"/>
      <c r="L131" s="26"/>
      <c r="M131" s="27"/>
      <c r="N131" s="26"/>
      <c r="O131" s="26"/>
      <c r="P131" s="26"/>
      <c r="Q131" s="26" t="str">
        <f>IF(T129=справочники!$B$8,"a+qx",IF(T129=справочники!$B$9,"aq^x",IF(T129=справочники!$B$10,"a^(qx)","??")))</f>
        <v>??</v>
      </c>
      <c r="R131" s="26"/>
      <c r="S131" s="27" t="s">
        <v>8</v>
      </c>
      <c r="T131" s="45"/>
      <c r="U131" s="34"/>
      <c r="V131" s="26"/>
      <c r="W131" s="28"/>
      <c r="X131" s="29"/>
      <c r="Y131" s="7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26"/>
      <c r="AR131" s="26"/>
    </row>
    <row r="132" spans="1:44" ht="4.05" customHeight="1" x14ac:dyDescent="0.25">
      <c r="A132" s="1"/>
      <c r="B132" s="1"/>
      <c r="C132" s="1"/>
      <c r="D132" s="1"/>
      <c r="E132" s="1"/>
      <c r="F132" s="84"/>
      <c r="G132" s="5"/>
      <c r="H132" s="1"/>
      <c r="I132" s="1"/>
      <c r="J132" s="1"/>
      <c r="K132" s="1"/>
      <c r="L132" s="1"/>
      <c r="M132" s="5"/>
      <c r="N132" s="1"/>
      <c r="O132" s="1"/>
      <c r="P132" s="1"/>
      <c r="Q132" s="1"/>
      <c r="R132" s="1"/>
      <c r="S132" s="5"/>
      <c r="T132" s="1"/>
      <c r="U132" s="32"/>
      <c r="V132" s="1"/>
      <c r="W132" s="16"/>
      <c r="X132" s="13"/>
      <c r="Y132" s="69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"/>
      <c r="AR132" s="1"/>
    </row>
    <row r="133" spans="1:44" s="4" customFormat="1" x14ac:dyDescent="0.25">
      <c r="A133" s="3"/>
      <c r="B133" s="3"/>
      <c r="C133" s="3"/>
      <c r="D133" s="3"/>
      <c r="E133" s="3"/>
      <c r="F133" s="88">
        <v>2</v>
      </c>
      <c r="G133" s="5" t="s">
        <v>8</v>
      </c>
      <c r="H133" s="3"/>
      <c r="I133" s="3" t="s">
        <v>53</v>
      </c>
      <c r="J133" s="3"/>
      <c r="K133" s="3"/>
      <c r="L133" s="3"/>
      <c r="M133" s="5"/>
      <c r="N133" s="3"/>
      <c r="O133" s="3"/>
      <c r="P133" s="3"/>
      <c r="Q133" s="3" t="s">
        <v>52</v>
      </c>
      <c r="R133" s="3"/>
      <c r="S133" s="5"/>
      <c r="T133" s="3"/>
      <c r="U133" s="32"/>
      <c r="V133" s="3"/>
      <c r="W133" s="16"/>
      <c r="X133" s="16"/>
      <c r="Y133" s="69"/>
      <c r="Z133" s="17"/>
      <c r="AA133" s="17">
        <f>IF(AA$6="",0,$T127)</f>
        <v>0</v>
      </c>
      <c r="AB133" s="17">
        <f>IF(AB$6="",0,IF($T129=справочники!$B$8,$T127+$T131*(AB$1-$AA$1),IF($T129=справочники!$B$9,$T127*POWER($T131,(AB$1-$AA$1)),IF($T129=справочники!$B$10,POWER($T127,$T131*(AB$1-$AA$1)),0))))</f>
        <v>0</v>
      </c>
      <c r="AC133" s="17">
        <f>IF(AC$6="",0,IF($T129=справочники!$B$8,$T127+$T131*(AC$1-$AA$1),IF($T129=справочники!$B$9,$T127*POWER($T131,(AC$1-$AA$1)),IF($T129=справочники!$B$10,POWER($T127,$T131*(AC$1-$AA$1)),0))))</f>
        <v>0</v>
      </c>
      <c r="AD133" s="17">
        <f>IF(AD$6="",0,IF($T129=справочники!$B$8,$T127+$T131*(AD$1-$AA$1),IF($T129=справочники!$B$9,$T127*POWER($T131,(AD$1-$AA$1)),IF($T129=справочники!$B$10,POWER($T127,$T131*(AD$1-$AA$1)),0))))</f>
        <v>0</v>
      </c>
      <c r="AE133" s="17">
        <f>IF(AE$6="",0,IF($T129=справочники!$B$8,$T127+$T131*(AE$1-$AA$1),IF($T129=справочники!$B$9,$T127*POWER($T131,(AE$1-$AA$1)),IF($T129=справочники!$B$10,POWER($T127,$T131*(AE$1-$AA$1)),0))))</f>
        <v>0</v>
      </c>
      <c r="AF133" s="17">
        <f>IF(AF$6="",0,IF($T129=справочники!$B$8,$T127+$T131*(AF$1-$AA$1),IF($T129=справочники!$B$9,$T127*POWER($T131,(AF$1-$AA$1)),IF($T129=справочники!$B$10,POWER($T127,$T131*(AF$1-$AA$1)),0))))</f>
        <v>0</v>
      </c>
      <c r="AG133" s="17">
        <f>IF(AG$6="",0,IF($T129=справочники!$B$8,$T127+$T131*(AG$1-$AA$1),IF($T129=справочники!$B$9,$T127*POWER($T131,(AG$1-$AA$1)),IF($T129=справочники!$B$10,POWER($T127,$T131*(AG$1-$AA$1)),0))))</f>
        <v>0</v>
      </c>
      <c r="AH133" s="17">
        <f>IF(AH$6="",0,IF($T129=справочники!$B$8,$T127+$T131*(AH$1-$AA$1),IF($T129=справочники!$B$9,$T127*POWER($T131,(AH$1-$AA$1)),IF($T129=справочники!$B$10,POWER($T127,$T131*(AH$1-$AA$1)),0))))</f>
        <v>0</v>
      </c>
      <c r="AI133" s="17">
        <f>IF(AI$6="",0,IF($T129=справочники!$B$8,$T127+$T131*(AI$1-$AA$1),IF($T129=справочники!$B$9,$T127*POWER($T131,(AI$1-$AA$1)),IF($T129=справочники!$B$10,POWER($T127,$T131*(AI$1-$AA$1)),0))))</f>
        <v>0</v>
      </c>
      <c r="AJ133" s="17">
        <f>IF(AJ$6="",0,IF($T129=справочники!$B$8,$T127+$T131*(AJ$1-$AA$1),IF($T129=справочники!$B$9,$T127*POWER($T131,(AJ$1-$AA$1)),IF($T129=справочники!$B$10,POWER($T127,$T131*(AJ$1-$AA$1)),0))))</f>
        <v>0</v>
      </c>
      <c r="AK133" s="17">
        <f>IF(AK$6="",0,IF($T129=справочники!$B$8,$T127+$T131*(AK$1-$AA$1),IF($T129=справочники!$B$9,$T127*POWER($T131,(AK$1-$AA$1)),IF($T129=справочники!$B$10,POWER($T127,$T131*(AK$1-$AA$1)),0))))</f>
        <v>0</v>
      </c>
      <c r="AL133" s="17">
        <f>IF(AL$6="",0,IF($T129=справочники!$B$8,$T127+$T131*(AL$1-$AA$1),IF($T129=справочники!$B$9,$T127*POWER($T131,(AL$1-$AA$1)),IF($T129=справочники!$B$10,POWER($T127,$T131*(AL$1-$AA$1)),0))))</f>
        <v>0</v>
      </c>
      <c r="AM133" s="17">
        <f>IF(AM$6="",0,IF($T129=справочники!$B$8,$T127+$T131*(AM$1-$AA$1),IF($T129=справочники!$B$9,$T127*POWER($T131,(AM$1-$AA$1)),IF($T129=справочники!$B$10,POWER($T127,$T131*(AM$1-$AA$1)),0))))</f>
        <v>0</v>
      </c>
      <c r="AN133" s="17">
        <f>IF(AN$6="",0,IF($T129=справочники!$B$8,$T127+$T131*(AN$1-$AA$1),IF($T129=справочники!$B$9,$T127*POWER($T131,(AN$1-$AA$1)),IF($T129=справочники!$B$10,POWER($T127,$T131*(AN$1-$AA$1)),0))))</f>
        <v>0</v>
      </c>
      <c r="AO133" s="17">
        <f>IF(AO$6="",0,IF($T129=справочники!$B$8,$T127+$T131*(AO$1-$AA$1),IF($T129=справочники!$B$9,$T127*POWER($T131,(AO$1-$AA$1)),IF($T129=справочники!$B$10,POWER($T127,$T131*(AO$1-$AA$1)),0))))</f>
        <v>0</v>
      </c>
      <c r="AP133" s="17">
        <f>IF(AP$6="",0,IF($T129=справочники!$B$8,$T127+$T131*(AP$1-$AA$1),IF($T129=справочники!$B$9,$T127*POWER($T131,(AP$1-$AA$1)),IF($T129=справочники!$B$10,POWER($T127,$T131*(AP$1-$AA$1)),0))))</f>
        <v>0</v>
      </c>
      <c r="AQ133" s="3"/>
      <c r="AR133" s="3"/>
    </row>
    <row r="134" spans="1:44" ht="4.05" customHeight="1" x14ac:dyDescent="0.25">
      <c r="A134" s="1"/>
      <c r="B134" s="1"/>
      <c r="C134" s="1"/>
      <c r="D134" s="1"/>
      <c r="E134" s="1"/>
      <c r="F134" s="84"/>
      <c r="G134" s="5"/>
      <c r="H134" s="1"/>
      <c r="I134" s="1"/>
      <c r="J134" s="1"/>
      <c r="K134" s="1"/>
      <c r="L134" s="1"/>
      <c r="M134" s="5"/>
      <c r="N134" s="1"/>
      <c r="O134" s="1"/>
      <c r="P134" s="1"/>
      <c r="Q134" s="1"/>
      <c r="R134" s="1"/>
      <c r="S134" s="5"/>
      <c r="T134" s="1"/>
      <c r="U134" s="32"/>
      <c r="V134" s="1"/>
      <c r="W134" s="16"/>
      <c r="X134" s="13"/>
      <c r="Y134" s="69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"/>
      <c r="AR134" s="1"/>
    </row>
    <row r="135" spans="1:44" x14ac:dyDescent="0.25">
      <c r="A135" s="1"/>
      <c r="B135" s="1"/>
      <c r="C135" s="1"/>
      <c r="D135" s="1"/>
      <c r="E135" s="1"/>
      <c r="F135" s="84"/>
      <c r="G135" s="5" t="s">
        <v>8</v>
      </c>
      <c r="H135" s="1"/>
      <c r="I135" s="1" t="s">
        <v>61</v>
      </c>
      <c r="J135" s="1"/>
      <c r="K135" s="1"/>
      <c r="L135" s="1"/>
      <c r="M135" s="5" t="s">
        <v>8</v>
      </c>
      <c r="N135" s="1" t="s">
        <v>62</v>
      </c>
      <c r="O135" s="1"/>
      <c r="P135" s="1"/>
      <c r="Q135" s="1" t="s">
        <v>103</v>
      </c>
      <c r="R135" s="1"/>
      <c r="S135" s="5" t="s">
        <v>8</v>
      </c>
      <c r="T135" s="44"/>
      <c r="U135" s="32"/>
      <c r="V135" s="1"/>
      <c r="W135" s="16"/>
      <c r="X135" s="13"/>
      <c r="Y135" s="69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"/>
      <c r="AR135" s="1"/>
    </row>
    <row r="136" spans="1:44" ht="4.05" customHeight="1" x14ac:dyDescent="0.25">
      <c r="A136" s="1"/>
      <c r="B136" s="1"/>
      <c r="C136" s="1"/>
      <c r="D136" s="1"/>
      <c r="E136" s="1"/>
      <c r="F136" s="84"/>
      <c r="G136" s="5"/>
      <c r="H136" s="1"/>
      <c r="I136" s="1"/>
      <c r="J136" s="1"/>
      <c r="K136" s="1"/>
      <c r="L136" s="1"/>
      <c r="M136" s="5"/>
      <c r="N136" s="1"/>
      <c r="O136" s="1"/>
      <c r="P136" s="1"/>
      <c r="Q136" s="1"/>
      <c r="R136" s="1"/>
      <c r="S136" s="5"/>
      <c r="T136" s="1"/>
      <c r="U136" s="32"/>
      <c r="V136" s="1"/>
      <c r="W136" s="16"/>
      <c r="X136" s="13"/>
      <c r="Y136" s="69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"/>
      <c r="AR136" s="1"/>
    </row>
    <row r="137" spans="1:44" s="31" customFormat="1" x14ac:dyDescent="0.25">
      <c r="A137" s="26"/>
      <c r="B137" s="26"/>
      <c r="C137" s="26"/>
      <c r="D137" s="26"/>
      <c r="E137" s="26"/>
      <c r="F137" s="89"/>
      <c r="G137" s="27" t="s">
        <v>8</v>
      </c>
      <c r="H137" s="26"/>
      <c r="I137" s="26" t="s">
        <v>26</v>
      </c>
      <c r="J137" s="26"/>
      <c r="K137" s="26"/>
      <c r="L137" s="26"/>
      <c r="M137" s="27"/>
      <c r="N137" s="26"/>
      <c r="O137" s="26"/>
      <c r="P137" s="26"/>
      <c r="Q137" s="42" t="s">
        <v>24</v>
      </c>
      <c r="R137" s="26"/>
      <c r="S137" s="27" t="s">
        <v>8</v>
      </c>
      <c r="T137" s="43"/>
      <c r="U137" s="34"/>
      <c r="V137" s="26"/>
      <c r="W137" s="28"/>
      <c r="X137" s="29"/>
      <c r="Y137" s="7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26"/>
      <c r="AR137" s="26"/>
    </row>
    <row r="138" spans="1:44" ht="4.05" customHeight="1" x14ac:dyDescent="0.25">
      <c r="A138" s="1"/>
      <c r="B138" s="1"/>
      <c r="C138" s="1"/>
      <c r="D138" s="1"/>
      <c r="E138" s="1"/>
      <c r="F138" s="84"/>
      <c r="G138" s="5"/>
      <c r="H138" s="1"/>
      <c r="I138" s="1"/>
      <c r="J138" s="1"/>
      <c r="K138" s="1"/>
      <c r="L138" s="1"/>
      <c r="M138" s="5"/>
      <c r="N138" s="1"/>
      <c r="O138" s="1"/>
      <c r="P138" s="1"/>
      <c r="Q138" s="1"/>
      <c r="R138" s="1"/>
      <c r="S138" s="5"/>
      <c r="T138" s="1"/>
      <c r="U138" s="32"/>
      <c r="V138" s="1"/>
      <c r="W138" s="16"/>
      <c r="X138" s="13"/>
      <c r="Y138" s="69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"/>
      <c r="AR138" s="1"/>
    </row>
    <row r="139" spans="1:44" s="51" customFormat="1" x14ac:dyDescent="0.25">
      <c r="A139" s="48"/>
      <c r="B139" s="48"/>
      <c r="C139" s="48"/>
      <c r="D139" s="48"/>
      <c r="E139" s="48"/>
      <c r="F139" s="90">
        <v>2</v>
      </c>
      <c r="G139" s="27" t="s">
        <v>8</v>
      </c>
      <c r="H139" s="48"/>
      <c r="I139" s="48" t="s">
        <v>59</v>
      </c>
      <c r="J139" s="48"/>
      <c r="K139" s="48"/>
      <c r="L139" s="48"/>
      <c r="M139" s="27"/>
      <c r="N139" s="48" t="str">
        <f>N135</f>
        <v>годовая з/п одного сотрудника</v>
      </c>
      <c r="O139" s="48"/>
      <c r="P139" s="48"/>
      <c r="Q139" s="48" t="s">
        <v>103</v>
      </c>
      <c r="R139" s="48"/>
      <c r="S139" s="27"/>
      <c r="T139" s="48"/>
      <c r="U139" s="34"/>
      <c r="V139" s="48"/>
      <c r="W139" s="28"/>
      <c r="X139" s="28"/>
      <c r="Y139" s="70"/>
      <c r="Z139" s="49"/>
      <c r="AA139" s="50">
        <f>IF(AA$6="",0,$T135)</f>
        <v>0</v>
      </c>
      <c r="AB139" s="50">
        <f>IF(AB$6="",0,$T135*POWER(1+$T137,(AB$1-$AA$1)))</f>
        <v>0</v>
      </c>
      <c r="AC139" s="50">
        <f t="shared" ref="AC139:AP139" si="14">IF(AC$6="",0,$T135*POWER(1+$T137,(AC$1-$AA$1)))</f>
        <v>0</v>
      </c>
      <c r="AD139" s="50">
        <f t="shared" si="14"/>
        <v>0</v>
      </c>
      <c r="AE139" s="50">
        <f t="shared" si="14"/>
        <v>0</v>
      </c>
      <c r="AF139" s="50">
        <f t="shared" si="14"/>
        <v>0</v>
      </c>
      <c r="AG139" s="50">
        <f t="shared" si="14"/>
        <v>0</v>
      </c>
      <c r="AH139" s="50">
        <f t="shared" si="14"/>
        <v>0</v>
      </c>
      <c r="AI139" s="50">
        <f t="shared" si="14"/>
        <v>0</v>
      </c>
      <c r="AJ139" s="50">
        <f t="shared" si="14"/>
        <v>0</v>
      </c>
      <c r="AK139" s="50">
        <f t="shared" si="14"/>
        <v>0</v>
      </c>
      <c r="AL139" s="50">
        <f t="shared" si="14"/>
        <v>0</v>
      </c>
      <c r="AM139" s="50">
        <f t="shared" si="14"/>
        <v>0</v>
      </c>
      <c r="AN139" s="50">
        <f t="shared" si="14"/>
        <v>0</v>
      </c>
      <c r="AO139" s="50">
        <f t="shared" si="14"/>
        <v>0</v>
      </c>
      <c r="AP139" s="50">
        <f t="shared" si="14"/>
        <v>0</v>
      </c>
      <c r="AQ139" s="48"/>
      <c r="AR139" s="48"/>
    </row>
    <row r="140" spans="1:44" ht="4.05" customHeight="1" x14ac:dyDescent="0.25">
      <c r="A140" s="1"/>
      <c r="B140" s="1"/>
      <c r="C140" s="1"/>
      <c r="D140" s="1"/>
      <c r="E140" s="1"/>
      <c r="F140" s="84">
        <v>1</v>
      </c>
      <c r="G140" s="5"/>
      <c r="H140" s="1"/>
      <c r="I140" s="1"/>
      <c r="J140" s="1"/>
      <c r="K140" s="1"/>
      <c r="L140" s="1"/>
      <c r="M140" s="5"/>
      <c r="N140" s="1"/>
      <c r="O140" s="1"/>
      <c r="P140" s="1"/>
      <c r="Q140" s="1"/>
      <c r="R140" s="1"/>
      <c r="S140" s="5"/>
      <c r="T140" s="1"/>
      <c r="U140" s="32"/>
      <c r="V140" s="1"/>
      <c r="W140" s="16"/>
      <c r="X140" s="13"/>
      <c r="Y140" s="69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"/>
      <c r="AR140" s="1"/>
    </row>
    <row r="141" spans="1:44" s="4" customFormat="1" x14ac:dyDescent="0.25">
      <c r="A141" s="3"/>
      <c r="B141" s="3"/>
      <c r="C141" s="3"/>
      <c r="D141" s="3"/>
      <c r="E141" s="3"/>
      <c r="F141" s="88">
        <v>1</v>
      </c>
      <c r="G141" s="68"/>
      <c r="H141" s="18" t="str">
        <f>$H$124</f>
        <v>постоянные расходы</v>
      </c>
      <c r="I141" s="3"/>
      <c r="J141" s="3"/>
      <c r="K141" s="3"/>
      <c r="L141" s="3"/>
      <c r="M141" s="5" t="s">
        <v>8</v>
      </c>
      <c r="N141" s="3" t="s">
        <v>50</v>
      </c>
      <c r="O141" s="3"/>
      <c r="P141" s="3"/>
      <c r="Q141" s="3" t="s">
        <v>103</v>
      </c>
      <c r="R141" s="3"/>
      <c r="S141" s="5"/>
      <c r="T141" s="3"/>
      <c r="U141" s="32"/>
      <c r="V141" s="3"/>
      <c r="W141" s="16">
        <f>SUM($Y141:$AQ141)</f>
        <v>0</v>
      </c>
      <c r="X141" s="16"/>
      <c r="Y141" s="69"/>
      <c r="Z141" s="17"/>
      <c r="AA141" s="17">
        <f>IF(AA$6="",0,AA133*AA139)</f>
        <v>0</v>
      </c>
      <c r="AB141" s="17">
        <f t="shared" ref="AB141:AP141" si="15">IF(AB$6="",0,AB133*AB139)</f>
        <v>0</v>
      </c>
      <c r="AC141" s="17">
        <f t="shared" si="15"/>
        <v>0</v>
      </c>
      <c r="AD141" s="17">
        <f t="shared" si="15"/>
        <v>0</v>
      </c>
      <c r="AE141" s="17">
        <f t="shared" si="15"/>
        <v>0</v>
      </c>
      <c r="AF141" s="17">
        <f t="shared" si="15"/>
        <v>0</v>
      </c>
      <c r="AG141" s="17">
        <f t="shared" si="15"/>
        <v>0</v>
      </c>
      <c r="AH141" s="17">
        <f t="shared" si="15"/>
        <v>0</v>
      </c>
      <c r="AI141" s="17">
        <f t="shared" si="15"/>
        <v>0</v>
      </c>
      <c r="AJ141" s="17">
        <f t="shared" si="15"/>
        <v>0</v>
      </c>
      <c r="AK141" s="17">
        <f t="shared" si="15"/>
        <v>0</v>
      </c>
      <c r="AL141" s="17">
        <f t="shared" si="15"/>
        <v>0</v>
      </c>
      <c r="AM141" s="17">
        <f t="shared" si="15"/>
        <v>0</v>
      </c>
      <c r="AN141" s="17">
        <f t="shared" si="15"/>
        <v>0</v>
      </c>
      <c r="AO141" s="17">
        <f t="shared" si="15"/>
        <v>0</v>
      </c>
      <c r="AP141" s="17">
        <f t="shared" si="15"/>
        <v>0</v>
      </c>
      <c r="AQ141" s="3"/>
      <c r="AR141" s="3"/>
    </row>
    <row r="142" spans="1:44" ht="4.05" customHeight="1" x14ac:dyDescent="0.25">
      <c r="A142" s="1"/>
      <c r="B142" s="1"/>
      <c r="C142" s="1"/>
      <c r="D142" s="1"/>
      <c r="E142" s="1"/>
      <c r="F142" s="84">
        <v>1</v>
      </c>
      <c r="G142" s="5"/>
      <c r="H142" s="58"/>
      <c r="I142" s="58"/>
      <c r="J142" s="58"/>
      <c r="K142" s="58"/>
      <c r="L142" s="58"/>
      <c r="M142" s="60"/>
      <c r="N142" s="58"/>
      <c r="O142" s="58"/>
      <c r="P142" s="58"/>
      <c r="Q142" s="58"/>
      <c r="R142" s="1"/>
      <c r="S142" s="5"/>
      <c r="T142" s="1"/>
      <c r="U142" s="32"/>
      <c r="V142" s="1"/>
      <c r="W142" s="63"/>
      <c r="X142" s="13"/>
      <c r="Y142" s="69"/>
      <c r="Z142" s="14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1"/>
      <c r="AR142" s="1"/>
    </row>
    <row r="143" spans="1:44" ht="7.05" customHeight="1" x14ac:dyDescent="0.25">
      <c r="A143" s="1"/>
      <c r="B143" s="1"/>
      <c r="C143" s="1"/>
      <c r="D143" s="1"/>
      <c r="E143" s="1"/>
      <c r="F143" s="84">
        <v>1</v>
      </c>
      <c r="G143" s="5"/>
      <c r="H143" s="1"/>
      <c r="I143" s="1"/>
      <c r="J143" s="1"/>
      <c r="K143" s="1"/>
      <c r="L143" s="1"/>
      <c r="M143" s="5"/>
      <c r="N143" s="1"/>
      <c r="O143" s="1"/>
      <c r="P143" s="1"/>
      <c r="Q143" s="1"/>
      <c r="R143" s="1"/>
      <c r="S143" s="5"/>
      <c r="T143" s="1"/>
      <c r="U143" s="32"/>
      <c r="V143" s="1"/>
      <c r="W143" s="16"/>
      <c r="X143" s="13"/>
      <c r="Y143" s="69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"/>
      <c r="AR143" s="1"/>
    </row>
    <row r="144" spans="1:44" ht="12.6" thickBot="1" x14ac:dyDescent="0.3">
      <c r="A144" s="1"/>
      <c r="B144" s="1"/>
      <c r="C144" s="1"/>
      <c r="D144" s="1"/>
      <c r="E144" s="1"/>
      <c r="F144" s="84"/>
      <c r="G144" s="5" t="s">
        <v>8</v>
      </c>
      <c r="H144" s="1"/>
      <c r="I144" s="1" t="s">
        <v>54</v>
      </c>
      <c r="J144" s="1"/>
      <c r="K144" s="1"/>
      <c r="L144" s="1"/>
      <c r="M144" s="5" t="s">
        <v>8</v>
      </c>
      <c r="N144" s="66" t="s">
        <v>55</v>
      </c>
      <c r="O144" s="1"/>
      <c r="P144" s="1"/>
      <c r="Q144" s="1" t="s">
        <v>14</v>
      </c>
      <c r="R144" s="1"/>
      <c r="S144" s="5" t="s">
        <v>8</v>
      </c>
      <c r="T144" s="25"/>
      <c r="U144" s="32"/>
      <c r="V144" s="1"/>
      <c r="W144" s="16"/>
      <c r="X144" s="13"/>
      <c r="Y144" s="69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"/>
      <c r="AR144" s="1"/>
    </row>
    <row r="145" spans="1:44" ht="4.05" customHeight="1" thickTop="1" x14ac:dyDescent="0.25">
      <c r="A145" s="1"/>
      <c r="B145" s="1"/>
      <c r="C145" s="1"/>
      <c r="D145" s="1"/>
      <c r="E145" s="1"/>
      <c r="F145" s="84"/>
      <c r="G145" s="5"/>
      <c r="H145" s="1"/>
      <c r="I145" s="1"/>
      <c r="J145" s="1"/>
      <c r="K145" s="1"/>
      <c r="L145" s="1"/>
      <c r="M145" s="5"/>
      <c r="N145" s="1"/>
      <c r="O145" s="1"/>
      <c r="P145" s="1"/>
      <c r="Q145" s="1"/>
      <c r="R145" s="1"/>
      <c r="S145" s="5"/>
      <c r="T145" s="1"/>
      <c r="U145" s="32"/>
      <c r="V145" s="1"/>
      <c r="W145" s="16"/>
      <c r="X145" s="13"/>
      <c r="Y145" s="69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"/>
      <c r="AR145" s="1"/>
    </row>
    <row r="146" spans="1:44" s="31" customFormat="1" x14ac:dyDescent="0.25">
      <c r="A146" s="26"/>
      <c r="B146" s="26"/>
      <c r="C146" s="26"/>
      <c r="D146" s="26"/>
      <c r="E146" s="26"/>
      <c r="F146" s="89"/>
      <c r="G146" s="27" t="s">
        <v>8</v>
      </c>
      <c r="H146" s="26"/>
      <c r="I146" s="26" t="s">
        <v>15</v>
      </c>
      <c r="J146" s="26"/>
      <c r="K146" s="26"/>
      <c r="L146" s="26"/>
      <c r="M146" s="27"/>
      <c r="N146" s="26"/>
      <c r="O146" s="26"/>
      <c r="P146" s="26"/>
      <c r="Q146" s="26" t="s">
        <v>21</v>
      </c>
      <c r="R146" s="26"/>
      <c r="S146" s="27" t="s">
        <v>8</v>
      </c>
      <c r="T146" s="36"/>
      <c r="U146" s="34" t="s">
        <v>16</v>
      </c>
      <c r="V146" s="26"/>
      <c r="W146" s="28"/>
      <c r="X146" s="29"/>
      <c r="Y146" s="7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26"/>
      <c r="AR146" s="26"/>
    </row>
    <row r="147" spans="1:44" ht="4.05" customHeight="1" x14ac:dyDescent="0.25">
      <c r="A147" s="1"/>
      <c r="B147" s="1"/>
      <c r="C147" s="1"/>
      <c r="D147" s="1"/>
      <c r="E147" s="1"/>
      <c r="F147" s="84"/>
      <c r="G147" s="5"/>
      <c r="H147" s="1"/>
      <c r="I147" s="1"/>
      <c r="J147" s="1"/>
      <c r="K147" s="1"/>
      <c r="L147" s="1"/>
      <c r="M147" s="5"/>
      <c r="N147" s="1"/>
      <c r="O147" s="1"/>
      <c r="P147" s="1"/>
      <c r="Q147" s="1"/>
      <c r="R147" s="1"/>
      <c r="S147" s="5"/>
      <c r="T147" s="1"/>
      <c r="U147" s="32"/>
      <c r="V147" s="1"/>
      <c r="W147" s="16"/>
      <c r="X147" s="13"/>
      <c r="Y147" s="69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"/>
      <c r="AR147" s="1"/>
    </row>
    <row r="148" spans="1:44" s="31" customFormat="1" x14ac:dyDescent="0.25">
      <c r="A148" s="26"/>
      <c r="B148" s="26"/>
      <c r="C148" s="26"/>
      <c r="D148" s="26"/>
      <c r="E148" s="26"/>
      <c r="F148" s="89"/>
      <c r="G148" s="27" t="s">
        <v>8</v>
      </c>
      <c r="H148" s="26"/>
      <c r="I148" s="26" t="s">
        <v>22</v>
      </c>
      <c r="J148" s="26"/>
      <c r="K148" s="26"/>
      <c r="L148" s="26"/>
      <c r="M148" s="27"/>
      <c r="N148" s="26"/>
      <c r="O148" s="26"/>
      <c r="P148" s="26"/>
      <c r="Q148" s="26" t="str">
        <f>IF(T146=справочники!$B$8,"a+qx",IF(T146=справочники!$B$9,"aq^x",IF(T146=справочники!$B$10,"a^(qx)","??")))</f>
        <v>??</v>
      </c>
      <c r="R148" s="26"/>
      <c r="S148" s="27" t="s">
        <v>8</v>
      </c>
      <c r="T148" s="45"/>
      <c r="U148" s="34"/>
      <c r="V148" s="26"/>
      <c r="W148" s="28"/>
      <c r="X148" s="29"/>
      <c r="Y148" s="7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26"/>
      <c r="AR148" s="26"/>
    </row>
    <row r="149" spans="1:44" ht="4.05" customHeight="1" x14ac:dyDescent="0.25">
      <c r="A149" s="1"/>
      <c r="B149" s="1"/>
      <c r="C149" s="1"/>
      <c r="D149" s="1"/>
      <c r="E149" s="1"/>
      <c r="F149" s="84"/>
      <c r="G149" s="5"/>
      <c r="H149" s="1"/>
      <c r="I149" s="1"/>
      <c r="J149" s="1"/>
      <c r="K149" s="1"/>
      <c r="L149" s="1"/>
      <c r="M149" s="5"/>
      <c r="N149" s="1"/>
      <c r="O149" s="1"/>
      <c r="P149" s="1"/>
      <c r="Q149" s="1"/>
      <c r="R149" s="1"/>
      <c r="S149" s="5"/>
      <c r="T149" s="1"/>
      <c r="U149" s="32"/>
      <c r="V149" s="1"/>
      <c r="W149" s="16"/>
      <c r="X149" s="13"/>
      <c r="Y149" s="69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"/>
      <c r="AR149" s="1"/>
    </row>
    <row r="150" spans="1:44" s="4" customFormat="1" x14ac:dyDescent="0.25">
      <c r="A150" s="3"/>
      <c r="B150" s="3"/>
      <c r="C150" s="3"/>
      <c r="D150" s="3"/>
      <c r="E150" s="3"/>
      <c r="F150" s="88">
        <v>2</v>
      </c>
      <c r="G150" s="5" t="s">
        <v>8</v>
      </c>
      <c r="H150" s="3"/>
      <c r="I150" s="3" t="s">
        <v>56</v>
      </c>
      <c r="J150" s="3"/>
      <c r="K150" s="3"/>
      <c r="L150" s="3"/>
      <c r="M150" s="5"/>
      <c r="N150" s="3"/>
      <c r="O150" s="3"/>
      <c r="P150" s="3"/>
      <c r="Q150" s="3" t="s">
        <v>14</v>
      </c>
      <c r="R150" s="3"/>
      <c r="S150" s="5"/>
      <c r="T150" s="3"/>
      <c r="U150" s="32"/>
      <c r="V150" s="3"/>
      <c r="W150" s="16"/>
      <c r="X150" s="16"/>
      <c r="Y150" s="69"/>
      <c r="Z150" s="17"/>
      <c r="AA150" s="17">
        <f>IF(AA$6="",0,$T144)</f>
        <v>0</v>
      </c>
      <c r="AB150" s="17">
        <f>IF(AB$6="",0,IF($T146=справочники!$B$8,$T144+$T148*(AB$1-$AA$1),IF($T146=справочники!$B$9,$T144*POWER($T148,(AB$1-$AA$1)),IF($T146=справочники!$B$10,POWER($T144,$T148*(AB$1-$AA$1)),0))))</f>
        <v>0</v>
      </c>
      <c r="AC150" s="17">
        <f>IF(AC$6="",0,IF($T146=справочники!$B$8,$T144+$T148*(AC$1-$AA$1),IF($T146=справочники!$B$9,$T144*POWER($T148,(AC$1-$AA$1)),IF($T146=справочники!$B$10,POWER($T144,$T148*(AC$1-$AA$1)),0))))</f>
        <v>0</v>
      </c>
      <c r="AD150" s="17">
        <f>IF(AD$6="",0,IF($T146=справочники!$B$8,$T144+$T148*(AD$1-$AA$1),IF($T146=справочники!$B$9,$T144*POWER($T148,(AD$1-$AA$1)),IF($T146=справочники!$B$10,POWER($T144,$T148*(AD$1-$AA$1)),0))))</f>
        <v>0</v>
      </c>
      <c r="AE150" s="17">
        <f>IF(AE$6="",0,IF($T146=справочники!$B$8,$T144+$T148*(AE$1-$AA$1),IF($T146=справочники!$B$9,$T144*POWER($T148,(AE$1-$AA$1)),IF($T146=справочники!$B$10,POWER($T144,$T148*(AE$1-$AA$1)),0))))</f>
        <v>0</v>
      </c>
      <c r="AF150" s="17">
        <f>IF(AF$6="",0,IF($T146=справочники!$B$8,$T144+$T148*(AF$1-$AA$1),IF($T146=справочники!$B$9,$T144*POWER($T148,(AF$1-$AA$1)),IF($T146=справочники!$B$10,POWER($T144,$T148*(AF$1-$AA$1)),0))))</f>
        <v>0</v>
      </c>
      <c r="AG150" s="17">
        <f>IF(AG$6="",0,IF($T146=справочники!$B$8,$T144+$T148*(AG$1-$AA$1),IF($T146=справочники!$B$9,$T144*POWER($T148,(AG$1-$AA$1)),IF($T146=справочники!$B$10,POWER($T144,$T148*(AG$1-$AA$1)),0))))</f>
        <v>0</v>
      </c>
      <c r="AH150" s="17">
        <f>IF(AH$6="",0,IF($T146=справочники!$B$8,$T144+$T148*(AH$1-$AA$1),IF($T146=справочники!$B$9,$T144*POWER($T148,(AH$1-$AA$1)),IF($T146=справочники!$B$10,POWER($T144,$T148*(AH$1-$AA$1)),0))))</f>
        <v>0</v>
      </c>
      <c r="AI150" s="17">
        <f>IF(AI$6="",0,IF($T146=справочники!$B$8,$T144+$T148*(AI$1-$AA$1),IF($T146=справочники!$B$9,$T144*POWER($T148,(AI$1-$AA$1)),IF($T146=справочники!$B$10,POWER($T144,$T148*(AI$1-$AA$1)),0))))</f>
        <v>0</v>
      </c>
      <c r="AJ150" s="17">
        <f>IF(AJ$6="",0,IF($T146=справочники!$B$8,$T144+$T148*(AJ$1-$AA$1),IF($T146=справочники!$B$9,$T144*POWER($T148,(AJ$1-$AA$1)),IF($T146=справочники!$B$10,POWER($T144,$T148*(AJ$1-$AA$1)),0))))</f>
        <v>0</v>
      </c>
      <c r="AK150" s="17">
        <f>IF(AK$6="",0,IF($T146=справочники!$B$8,$T144+$T148*(AK$1-$AA$1),IF($T146=справочники!$B$9,$T144*POWER($T148,(AK$1-$AA$1)),IF($T146=справочники!$B$10,POWER($T144,$T148*(AK$1-$AA$1)),0))))</f>
        <v>0</v>
      </c>
      <c r="AL150" s="17">
        <f>IF(AL$6="",0,IF($T146=справочники!$B$8,$T144+$T148*(AL$1-$AA$1),IF($T146=справочники!$B$9,$T144*POWER($T148,(AL$1-$AA$1)),IF($T146=справочники!$B$10,POWER($T144,$T148*(AL$1-$AA$1)),0))))</f>
        <v>0</v>
      </c>
      <c r="AM150" s="17">
        <f>IF(AM$6="",0,IF($T146=справочники!$B$8,$T144+$T148*(AM$1-$AA$1),IF($T146=справочники!$B$9,$T144*POWER($T148,(AM$1-$AA$1)),IF($T146=справочники!$B$10,POWER($T144,$T148*(AM$1-$AA$1)),0))))</f>
        <v>0</v>
      </c>
      <c r="AN150" s="17">
        <f>IF(AN$6="",0,IF($T146=справочники!$B$8,$T144+$T148*(AN$1-$AA$1),IF($T146=справочники!$B$9,$T144*POWER($T148,(AN$1-$AA$1)),IF($T146=справочники!$B$10,POWER($T144,$T148*(AN$1-$AA$1)),0))))</f>
        <v>0</v>
      </c>
      <c r="AO150" s="17">
        <f>IF(AO$6="",0,IF($T146=справочники!$B$8,$T144+$T148*(AO$1-$AA$1),IF($T146=справочники!$B$9,$T144*POWER($T148,(AO$1-$AA$1)),IF($T146=справочники!$B$10,POWER($T144,$T148*(AO$1-$AA$1)),0))))</f>
        <v>0</v>
      </c>
      <c r="AP150" s="17">
        <f>IF(AP$6="",0,IF($T146=справочники!$B$8,$T144+$T148*(AP$1-$AA$1),IF($T146=справочники!$B$9,$T144*POWER($T148,(AP$1-$AA$1)),IF($T146=справочники!$B$10,POWER($T144,$T148*(AP$1-$AA$1)),0))))</f>
        <v>0</v>
      </c>
      <c r="AQ150" s="3"/>
      <c r="AR150" s="3"/>
    </row>
    <row r="151" spans="1:44" ht="4.05" customHeight="1" x14ac:dyDescent="0.25">
      <c r="A151" s="1"/>
      <c r="B151" s="1"/>
      <c r="C151" s="1"/>
      <c r="D151" s="1"/>
      <c r="E151" s="1"/>
      <c r="F151" s="84"/>
      <c r="G151" s="5"/>
      <c r="H151" s="1"/>
      <c r="I151" s="1"/>
      <c r="J151" s="1"/>
      <c r="K151" s="1"/>
      <c r="L151" s="1"/>
      <c r="M151" s="5"/>
      <c r="N151" s="1"/>
      <c r="O151" s="1"/>
      <c r="P151" s="1"/>
      <c r="Q151" s="1"/>
      <c r="R151" s="1"/>
      <c r="S151" s="5"/>
      <c r="T151" s="1"/>
      <c r="U151" s="32"/>
      <c r="V151" s="1"/>
      <c r="W151" s="16"/>
      <c r="X151" s="13"/>
      <c r="Y151" s="69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"/>
      <c r="AR151" s="1"/>
    </row>
    <row r="152" spans="1:44" x14ac:dyDescent="0.25">
      <c r="A152" s="1"/>
      <c r="B152" s="1"/>
      <c r="C152" s="1"/>
      <c r="D152" s="1"/>
      <c r="E152" s="1"/>
      <c r="F152" s="84"/>
      <c r="G152" s="5" t="s">
        <v>8</v>
      </c>
      <c r="H152" s="1"/>
      <c r="I152" s="1" t="s">
        <v>57</v>
      </c>
      <c r="J152" s="1"/>
      <c r="K152" s="1"/>
      <c r="L152" s="1"/>
      <c r="M152" s="5" t="s">
        <v>8</v>
      </c>
      <c r="N152" s="1" t="s">
        <v>58</v>
      </c>
      <c r="O152" s="1"/>
      <c r="P152" s="1"/>
      <c r="Q152" s="1" t="s">
        <v>103</v>
      </c>
      <c r="R152" s="1"/>
      <c r="S152" s="5" t="s">
        <v>8</v>
      </c>
      <c r="T152" s="44"/>
      <c r="U152" s="32"/>
      <c r="V152" s="1"/>
      <c r="W152" s="16"/>
      <c r="X152" s="13"/>
      <c r="Y152" s="69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"/>
      <c r="AR152" s="1"/>
    </row>
    <row r="153" spans="1:44" ht="4.05" customHeight="1" x14ac:dyDescent="0.25">
      <c r="A153" s="1"/>
      <c r="B153" s="1"/>
      <c r="C153" s="1"/>
      <c r="D153" s="1"/>
      <c r="E153" s="1"/>
      <c r="F153" s="84"/>
      <c r="G153" s="5"/>
      <c r="H153" s="1"/>
      <c r="I153" s="1"/>
      <c r="J153" s="1"/>
      <c r="K153" s="1"/>
      <c r="L153" s="1"/>
      <c r="M153" s="5"/>
      <c r="N153" s="1"/>
      <c r="O153" s="1"/>
      <c r="P153" s="1"/>
      <c r="Q153" s="1"/>
      <c r="R153" s="1"/>
      <c r="S153" s="5"/>
      <c r="T153" s="1"/>
      <c r="U153" s="32"/>
      <c r="V153" s="1"/>
      <c r="W153" s="16"/>
      <c r="X153" s="13"/>
      <c r="Y153" s="69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"/>
      <c r="AR153" s="1"/>
    </row>
    <row r="154" spans="1:44" s="31" customFormat="1" x14ac:dyDescent="0.25">
      <c r="A154" s="26"/>
      <c r="B154" s="26"/>
      <c r="C154" s="26"/>
      <c r="D154" s="26"/>
      <c r="E154" s="26"/>
      <c r="F154" s="89"/>
      <c r="G154" s="27" t="s">
        <v>8</v>
      </c>
      <c r="H154" s="26"/>
      <c r="I154" s="26" t="s">
        <v>26</v>
      </c>
      <c r="J154" s="26"/>
      <c r="K154" s="26"/>
      <c r="L154" s="26"/>
      <c r="M154" s="27"/>
      <c r="N154" s="26"/>
      <c r="O154" s="26"/>
      <c r="P154" s="26"/>
      <c r="Q154" s="42" t="s">
        <v>24</v>
      </c>
      <c r="R154" s="26"/>
      <c r="S154" s="27" t="s">
        <v>8</v>
      </c>
      <c r="T154" s="43"/>
      <c r="U154" s="34"/>
      <c r="V154" s="26"/>
      <c r="W154" s="28"/>
      <c r="X154" s="29"/>
      <c r="Y154" s="7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26"/>
      <c r="AR154" s="26"/>
    </row>
    <row r="155" spans="1:44" ht="4.05" customHeight="1" x14ac:dyDescent="0.25">
      <c r="A155" s="1"/>
      <c r="B155" s="1"/>
      <c r="C155" s="1"/>
      <c r="D155" s="1"/>
      <c r="E155" s="1"/>
      <c r="F155" s="84"/>
      <c r="G155" s="5"/>
      <c r="H155" s="1"/>
      <c r="I155" s="1"/>
      <c r="J155" s="1"/>
      <c r="K155" s="1"/>
      <c r="L155" s="1"/>
      <c r="M155" s="5"/>
      <c r="N155" s="1"/>
      <c r="O155" s="1"/>
      <c r="P155" s="1"/>
      <c r="Q155" s="1"/>
      <c r="R155" s="1"/>
      <c r="S155" s="5"/>
      <c r="T155" s="1"/>
      <c r="U155" s="32"/>
      <c r="V155" s="1"/>
      <c r="W155" s="16"/>
      <c r="X155" s="13"/>
      <c r="Y155" s="69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"/>
      <c r="AR155" s="1"/>
    </row>
    <row r="156" spans="1:44" s="51" customFormat="1" x14ac:dyDescent="0.25">
      <c r="A156" s="48"/>
      <c r="B156" s="48"/>
      <c r="C156" s="48"/>
      <c r="D156" s="48"/>
      <c r="E156" s="48"/>
      <c r="F156" s="90">
        <v>2</v>
      </c>
      <c r="G156" s="27" t="s">
        <v>8</v>
      </c>
      <c r="H156" s="48"/>
      <c r="I156" s="48" t="s">
        <v>60</v>
      </c>
      <c r="J156" s="48"/>
      <c r="K156" s="48"/>
      <c r="L156" s="48"/>
      <c r="M156" s="27"/>
      <c r="N156" s="48" t="str">
        <f>N152</f>
        <v>ср. ст-ть содерж. 1ой ед. оборудования</v>
      </c>
      <c r="O156" s="48"/>
      <c r="P156" s="48"/>
      <c r="Q156" s="48" t="s">
        <v>103</v>
      </c>
      <c r="R156" s="48"/>
      <c r="S156" s="27"/>
      <c r="T156" s="48"/>
      <c r="U156" s="34"/>
      <c r="V156" s="48"/>
      <c r="W156" s="28"/>
      <c r="X156" s="28"/>
      <c r="Y156" s="70"/>
      <c r="Z156" s="49"/>
      <c r="AA156" s="50">
        <f>IF(AA$6="",0,$T152)</f>
        <v>0</v>
      </c>
      <c r="AB156" s="50">
        <f>IF(AB$6="",0,$T152*POWER(1+$T154,(AB$1-$AA$1)))</f>
        <v>0</v>
      </c>
      <c r="AC156" s="50">
        <f t="shared" ref="AC156:AP156" si="16">IF(AC$6="",0,$T152*POWER(1+$T154,(AC$1-$AA$1)))</f>
        <v>0</v>
      </c>
      <c r="AD156" s="50">
        <f t="shared" si="16"/>
        <v>0</v>
      </c>
      <c r="AE156" s="50">
        <f t="shared" si="16"/>
        <v>0</v>
      </c>
      <c r="AF156" s="50">
        <f t="shared" si="16"/>
        <v>0</v>
      </c>
      <c r="AG156" s="50">
        <f t="shared" si="16"/>
        <v>0</v>
      </c>
      <c r="AH156" s="50">
        <f t="shared" si="16"/>
        <v>0</v>
      </c>
      <c r="AI156" s="50">
        <f t="shared" si="16"/>
        <v>0</v>
      </c>
      <c r="AJ156" s="50">
        <f t="shared" si="16"/>
        <v>0</v>
      </c>
      <c r="AK156" s="50">
        <f t="shared" si="16"/>
        <v>0</v>
      </c>
      <c r="AL156" s="50">
        <f t="shared" si="16"/>
        <v>0</v>
      </c>
      <c r="AM156" s="50">
        <f t="shared" si="16"/>
        <v>0</v>
      </c>
      <c r="AN156" s="50">
        <f t="shared" si="16"/>
        <v>0</v>
      </c>
      <c r="AO156" s="50">
        <f t="shared" si="16"/>
        <v>0</v>
      </c>
      <c r="AP156" s="50">
        <f t="shared" si="16"/>
        <v>0</v>
      </c>
      <c r="AQ156" s="48"/>
      <c r="AR156" s="48"/>
    </row>
    <row r="157" spans="1:44" ht="4.05" customHeight="1" x14ac:dyDescent="0.25">
      <c r="A157" s="1"/>
      <c r="B157" s="1"/>
      <c r="C157" s="1"/>
      <c r="D157" s="1"/>
      <c r="E157" s="1"/>
      <c r="F157" s="84">
        <v>1</v>
      </c>
      <c r="G157" s="5"/>
      <c r="H157" s="1"/>
      <c r="I157" s="1"/>
      <c r="J157" s="1"/>
      <c r="K157" s="1"/>
      <c r="L157" s="1"/>
      <c r="M157" s="5"/>
      <c r="N157" s="1"/>
      <c r="O157" s="1"/>
      <c r="P157" s="1"/>
      <c r="Q157" s="1"/>
      <c r="R157" s="1"/>
      <c r="S157" s="5"/>
      <c r="T157" s="1"/>
      <c r="U157" s="32"/>
      <c r="V157" s="1"/>
      <c r="W157" s="16"/>
      <c r="X157" s="13"/>
      <c r="Y157" s="69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"/>
      <c r="AR157" s="1"/>
    </row>
    <row r="158" spans="1:44" s="4" customFormat="1" x14ac:dyDescent="0.25">
      <c r="A158" s="3"/>
      <c r="B158" s="3"/>
      <c r="C158" s="3"/>
      <c r="D158" s="3"/>
      <c r="E158" s="3"/>
      <c r="F158" s="88">
        <v>1</v>
      </c>
      <c r="G158" s="68"/>
      <c r="H158" s="18" t="str">
        <f>$H$124</f>
        <v>постоянные расходы</v>
      </c>
      <c r="I158" s="3"/>
      <c r="J158" s="3"/>
      <c r="K158" s="3"/>
      <c r="L158" s="3"/>
      <c r="M158" s="5" t="s">
        <v>8</v>
      </c>
      <c r="N158" s="3" t="s">
        <v>55</v>
      </c>
      <c r="O158" s="3"/>
      <c r="P158" s="3"/>
      <c r="Q158" s="3" t="s">
        <v>103</v>
      </c>
      <c r="R158" s="3"/>
      <c r="S158" s="5"/>
      <c r="T158" s="3"/>
      <c r="U158" s="32"/>
      <c r="V158" s="3"/>
      <c r="W158" s="16">
        <f>SUM($Y158:$AQ158)</f>
        <v>0</v>
      </c>
      <c r="X158" s="16"/>
      <c r="Y158" s="69"/>
      <c r="Z158" s="17"/>
      <c r="AA158" s="17">
        <f>IF(AA$6="",0,AA150*AA156)</f>
        <v>0</v>
      </c>
      <c r="AB158" s="17">
        <f t="shared" ref="AB158:AP158" si="17">IF(AB$6="",0,AB150*AB156)</f>
        <v>0</v>
      </c>
      <c r="AC158" s="17">
        <f t="shared" si="17"/>
        <v>0</v>
      </c>
      <c r="AD158" s="17">
        <f t="shared" si="17"/>
        <v>0</v>
      </c>
      <c r="AE158" s="17">
        <f t="shared" si="17"/>
        <v>0</v>
      </c>
      <c r="AF158" s="17">
        <f t="shared" si="17"/>
        <v>0</v>
      </c>
      <c r="AG158" s="17">
        <f t="shared" si="17"/>
        <v>0</v>
      </c>
      <c r="AH158" s="17">
        <f t="shared" si="17"/>
        <v>0</v>
      </c>
      <c r="AI158" s="17">
        <f t="shared" si="17"/>
        <v>0</v>
      </c>
      <c r="AJ158" s="17">
        <f t="shared" si="17"/>
        <v>0</v>
      </c>
      <c r="AK158" s="17">
        <f t="shared" si="17"/>
        <v>0</v>
      </c>
      <c r="AL158" s="17">
        <f t="shared" si="17"/>
        <v>0</v>
      </c>
      <c r="AM158" s="17">
        <f t="shared" si="17"/>
        <v>0</v>
      </c>
      <c r="AN158" s="17">
        <f t="shared" si="17"/>
        <v>0</v>
      </c>
      <c r="AO158" s="17">
        <f t="shared" si="17"/>
        <v>0</v>
      </c>
      <c r="AP158" s="17">
        <f t="shared" si="17"/>
        <v>0</v>
      </c>
      <c r="AQ158" s="3"/>
      <c r="AR158" s="3"/>
    </row>
    <row r="159" spans="1:44" ht="4.05" customHeight="1" x14ac:dyDescent="0.25">
      <c r="A159" s="1"/>
      <c r="B159" s="1"/>
      <c r="C159" s="1"/>
      <c r="D159" s="1"/>
      <c r="E159" s="1"/>
      <c r="F159" s="84">
        <v>1</v>
      </c>
      <c r="G159" s="5"/>
      <c r="H159" s="58"/>
      <c r="I159" s="58"/>
      <c r="J159" s="58"/>
      <c r="K159" s="58"/>
      <c r="L159" s="58"/>
      <c r="M159" s="60"/>
      <c r="N159" s="58"/>
      <c r="O159" s="58"/>
      <c r="P159" s="58"/>
      <c r="Q159" s="58"/>
      <c r="R159" s="1"/>
      <c r="S159" s="5"/>
      <c r="T159" s="1"/>
      <c r="U159" s="32"/>
      <c r="V159" s="1"/>
      <c r="W159" s="63"/>
      <c r="X159" s="13"/>
      <c r="Y159" s="69"/>
      <c r="Z159" s="14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1"/>
      <c r="AR159" s="1"/>
    </row>
    <row r="160" spans="1:44" ht="7.05" customHeight="1" x14ac:dyDescent="0.25">
      <c r="A160" s="1"/>
      <c r="B160" s="1"/>
      <c r="C160" s="1"/>
      <c r="D160" s="1"/>
      <c r="E160" s="1"/>
      <c r="F160" s="84">
        <v>1</v>
      </c>
      <c r="G160" s="5"/>
      <c r="H160" s="1"/>
      <c r="I160" s="1"/>
      <c r="J160" s="1"/>
      <c r="K160" s="1"/>
      <c r="L160" s="1"/>
      <c r="M160" s="5"/>
      <c r="N160" s="1"/>
      <c r="O160" s="1"/>
      <c r="P160" s="1"/>
      <c r="Q160" s="1"/>
      <c r="R160" s="1"/>
      <c r="S160" s="5"/>
      <c r="T160" s="1"/>
      <c r="U160" s="32"/>
      <c r="V160" s="1"/>
      <c r="W160" s="16"/>
      <c r="X160" s="13"/>
      <c r="Y160" s="69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"/>
      <c r="AR160" s="1"/>
    </row>
    <row r="161" spans="1:44" ht="12.6" thickBot="1" x14ac:dyDescent="0.3">
      <c r="A161" s="1"/>
      <c r="B161" s="1"/>
      <c r="C161" s="1"/>
      <c r="D161" s="1"/>
      <c r="E161" s="1"/>
      <c r="F161" s="84"/>
      <c r="G161" s="5" t="s">
        <v>8</v>
      </c>
      <c r="H161" s="1"/>
      <c r="I161" s="1" t="s">
        <v>63</v>
      </c>
      <c r="J161" s="1"/>
      <c r="K161" s="1"/>
      <c r="L161" s="1"/>
      <c r="M161" s="5" t="s">
        <v>8</v>
      </c>
      <c r="N161" s="66" t="s">
        <v>64</v>
      </c>
      <c r="O161" s="1"/>
      <c r="P161" s="1"/>
      <c r="Q161" s="1" t="s">
        <v>65</v>
      </c>
      <c r="R161" s="1"/>
      <c r="S161" s="5" t="s">
        <v>8</v>
      </c>
      <c r="T161" s="25"/>
      <c r="U161" s="32"/>
      <c r="V161" s="1"/>
      <c r="W161" s="16"/>
      <c r="X161" s="13"/>
      <c r="Y161" s="69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"/>
      <c r="AR161" s="1"/>
    </row>
    <row r="162" spans="1:44" ht="4.05" customHeight="1" thickTop="1" x14ac:dyDescent="0.25">
      <c r="A162" s="1"/>
      <c r="B162" s="1"/>
      <c r="C162" s="1"/>
      <c r="D162" s="1"/>
      <c r="E162" s="1"/>
      <c r="F162" s="84"/>
      <c r="G162" s="5"/>
      <c r="H162" s="1"/>
      <c r="I162" s="1"/>
      <c r="J162" s="1"/>
      <c r="K162" s="1"/>
      <c r="L162" s="1"/>
      <c r="M162" s="5"/>
      <c r="N162" s="1"/>
      <c r="O162" s="1"/>
      <c r="P162" s="1"/>
      <c r="Q162" s="1"/>
      <c r="R162" s="1"/>
      <c r="S162" s="5"/>
      <c r="T162" s="1"/>
      <c r="U162" s="32"/>
      <c r="V162" s="1"/>
      <c r="W162" s="16"/>
      <c r="X162" s="13"/>
      <c r="Y162" s="69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"/>
      <c r="AR162" s="1"/>
    </row>
    <row r="163" spans="1:44" s="31" customFormat="1" x14ac:dyDescent="0.25">
      <c r="A163" s="26"/>
      <c r="B163" s="26"/>
      <c r="C163" s="26"/>
      <c r="D163" s="26"/>
      <c r="E163" s="26"/>
      <c r="F163" s="89"/>
      <c r="G163" s="27" t="s">
        <v>8</v>
      </c>
      <c r="H163" s="26"/>
      <c r="I163" s="26" t="s">
        <v>15</v>
      </c>
      <c r="J163" s="26"/>
      <c r="K163" s="26"/>
      <c r="L163" s="26"/>
      <c r="M163" s="27"/>
      <c r="N163" s="26"/>
      <c r="O163" s="26"/>
      <c r="P163" s="26"/>
      <c r="Q163" s="26" t="s">
        <v>21</v>
      </c>
      <c r="R163" s="26"/>
      <c r="S163" s="27" t="s">
        <v>8</v>
      </c>
      <c r="T163" s="36"/>
      <c r="U163" s="34" t="s">
        <v>16</v>
      </c>
      <c r="V163" s="26"/>
      <c r="W163" s="28"/>
      <c r="X163" s="29"/>
      <c r="Y163" s="7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26"/>
      <c r="AR163" s="26"/>
    </row>
    <row r="164" spans="1:44" ht="4.05" customHeight="1" x14ac:dyDescent="0.25">
      <c r="A164" s="1"/>
      <c r="B164" s="1"/>
      <c r="C164" s="1"/>
      <c r="D164" s="1"/>
      <c r="E164" s="1"/>
      <c r="F164" s="84"/>
      <c r="G164" s="5"/>
      <c r="H164" s="1"/>
      <c r="I164" s="1"/>
      <c r="J164" s="1"/>
      <c r="K164" s="1"/>
      <c r="L164" s="1"/>
      <c r="M164" s="5"/>
      <c r="N164" s="1"/>
      <c r="O164" s="1"/>
      <c r="P164" s="1"/>
      <c r="Q164" s="1"/>
      <c r="R164" s="1"/>
      <c r="S164" s="5"/>
      <c r="T164" s="1"/>
      <c r="U164" s="32"/>
      <c r="V164" s="1"/>
      <c r="W164" s="16"/>
      <c r="X164" s="13"/>
      <c r="Y164" s="69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"/>
      <c r="AR164" s="1"/>
    </row>
    <row r="165" spans="1:44" s="31" customFormat="1" x14ac:dyDescent="0.25">
      <c r="A165" s="26"/>
      <c r="B165" s="26"/>
      <c r="C165" s="26"/>
      <c r="D165" s="26"/>
      <c r="E165" s="26"/>
      <c r="F165" s="89"/>
      <c r="G165" s="27" t="s">
        <v>8</v>
      </c>
      <c r="H165" s="26"/>
      <c r="I165" s="26" t="s">
        <v>22</v>
      </c>
      <c r="J165" s="26"/>
      <c r="K165" s="26"/>
      <c r="L165" s="26"/>
      <c r="M165" s="27"/>
      <c r="N165" s="26"/>
      <c r="O165" s="26"/>
      <c r="P165" s="26"/>
      <c r="Q165" s="26" t="str">
        <f>IF(T163=справочники!$B$8,"a+qx",IF(T163=справочники!$B$9,"aq^x",IF(T163=справочники!$B$10,"a^(qx)","??")))</f>
        <v>??</v>
      </c>
      <c r="R165" s="26"/>
      <c r="S165" s="27" t="s">
        <v>8</v>
      </c>
      <c r="T165" s="45"/>
      <c r="U165" s="34"/>
      <c r="V165" s="26"/>
      <c r="W165" s="28"/>
      <c r="X165" s="29"/>
      <c r="Y165" s="7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26"/>
      <c r="AR165" s="26"/>
    </row>
    <row r="166" spans="1:44" ht="4.05" customHeight="1" x14ac:dyDescent="0.25">
      <c r="A166" s="1"/>
      <c r="B166" s="1"/>
      <c r="C166" s="1"/>
      <c r="D166" s="1"/>
      <c r="E166" s="1"/>
      <c r="F166" s="84"/>
      <c r="G166" s="5"/>
      <c r="H166" s="1"/>
      <c r="I166" s="1"/>
      <c r="J166" s="1"/>
      <c r="K166" s="1"/>
      <c r="L166" s="1"/>
      <c r="M166" s="5"/>
      <c r="N166" s="1"/>
      <c r="O166" s="1"/>
      <c r="P166" s="1"/>
      <c r="Q166" s="1"/>
      <c r="R166" s="1"/>
      <c r="S166" s="5"/>
      <c r="T166" s="1"/>
      <c r="U166" s="32"/>
      <c r="V166" s="1"/>
      <c r="W166" s="16"/>
      <c r="X166" s="13"/>
      <c r="Y166" s="69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"/>
      <c r="AR166" s="1"/>
    </row>
    <row r="167" spans="1:44" s="4" customFormat="1" x14ac:dyDescent="0.25">
      <c r="A167" s="3"/>
      <c r="B167" s="3"/>
      <c r="C167" s="3"/>
      <c r="D167" s="3"/>
      <c r="E167" s="3"/>
      <c r="F167" s="88">
        <v>2</v>
      </c>
      <c r="G167" s="5" t="s">
        <v>8</v>
      </c>
      <c r="H167" s="3"/>
      <c r="I167" s="3" t="s">
        <v>66</v>
      </c>
      <c r="J167" s="3"/>
      <c r="K167" s="3"/>
      <c r="L167" s="3"/>
      <c r="M167" s="5"/>
      <c r="N167" s="3"/>
      <c r="O167" s="3"/>
      <c r="P167" s="3"/>
      <c r="Q167" s="3" t="s">
        <v>65</v>
      </c>
      <c r="R167" s="3"/>
      <c r="S167" s="5"/>
      <c r="T167" s="3"/>
      <c r="U167" s="32"/>
      <c r="V167" s="3"/>
      <c r="W167" s="16"/>
      <c r="X167" s="16"/>
      <c r="Y167" s="69"/>
      <c r="Z167" s="17"/>
      <c r="AA167" s="17">
        <f>IF(AA$6="",0,$T161)</f>
        <v>0</v>
      </c>
      <c r="AB167" s="17">
        <f>IF(AB$6="",0,IF($T163=справочники!$B$8,$T161+$T165*(AB$1-$AA$1),IF($T163=справочники!$B$9,$T161*POWER($T165,(AB$1-$AA$1)),IF($T163=справочники!$B$10,POWER($T161,$T165*(AB$1-$AA$1)),0))))</f>
        <v>0</v>
      </c>
      <c r="AC167" s="17">
        <f>IF(AC$6="",0,IF($T163=справочники!$B$8,$T161+$T165*(AC$1-$AA$1),IF($T163=справочники!$B$9,$T161*POWER($T165,(AC$1-$AA$1)),IF($T163=справочники!$B$10,POWER($T161,$T165*(AC$1-$AA$1)),0))))</f>
        <v>0</v>
      </c>
      <c r="AD167" s="17">
        <f>IF(AD$6="",0,IF($T163=справочники!$B$8,$T161+$T165*(AD$1-$AA$1),IF($T163=справочники!$B$9,$T161*POWER($T165,(AD$1-$AA$1)),IF($T163=справочники!$B$10,POWER($T161,$T165*(AD$1-$AA$1)),0))))</f>
        <v>0</v>
      </c>
      <c r="AE167" s="17">
        <f>IF(AE$6="",0,IF($T163=справочники!$B$8,$T161+$T165*(AE$1-$AA$1),IF($T163=справочники!$B$9,$T161*POWER($T165,(AE$1-$AA$1)),IF($T163=справочники!$B$10,POWER($T161,$T165*(AE$1-$AA$1)),0))))</f>
        <v>0</v>
      </c>
      <c r="AF167" s="17">
        <f>IF(AF$6="",0,IF($T163=справочники!$B$8,$T161+$T165*(AF$1-$AA$1),IF($T163=справочники!$B$9,$T161*POWER($T165,(AF$1-$AA$1)),IF($T163=справочники!$B$10,POWER($T161,$T165*(AF$1-$AA$1)),0))))</f>
        <v>0</v>
      </c>
      <c r="AG167" s="17">
        <f>IF(AG$6="",0,IF($T163=справочники!$B$8,$T161+$T165*(AG$1-$AA$1),IF($T163=справочники!$B$9,$T161*POWER($T165,(AG$1-$AA$1)),IF($T163=справочники!$B$10,POWER($T161,$T165*(AG$1-$AA$1)),0))))</f>
        <v>0</v>
      </c>
      <c r="AH167" s="17">
        <f>IF(AH$6="",0,IF($T163=справочники!$B$8,$T161+$T165*(AH$1-$AA$1),IF($T163=справочники!$B$9,$T161*POWER($T165,(AH$1-$AA$1)),IF($T163=справочники!$B$10,POWER($T161,$T165*(AH$1-$AA$1)),0))))</f>
        <v>0</v>
      </c>
      <c r="AI167" s="17">
        <f>IF(AI$6="",0,IF($T163=справочники!$B$8,$T161+$T165*(AI$1-$AA$1),IF($T163=справочники!$B$9,$T161*POWER($T165,(AI$1-$AA$1)),IF($T163=справочники!$B$10,POWER($T161,$T165*(AI$1-$AA$1)),0))))</f>
        <v>0</v>
      </c>
      <c r="AJ167" s="17">
        <f>IF(AJ$6="",0,IF($T163=справочники!$B$8,$T161+$T165*(AJ$1-$AA$1),IF($T163=справочники!$B$9,$T161*POWER($T165,(AJ$1-$AA$1)),IF($T163=справочники!$B$10,POWER($T161,$T165*(AJ$1-$AA$1)),0))))</f>
        <v>0</v>
      </c>
      <c r="AK167" s="17">
        <f>IF(AK$6="",0,IF($T163=справочники!$B$8,$T161+$T165*(AK$1-$AA$1),IF($T163=справочники!$B$9,$T161*POWER($T165,(AK$1-$AA$1)),IF($T163=справочники!$B$10,POWER($T161,$T165*(AK$1-$AA$1)),0))))</f>
        <v>0</v>
      </c>
      <c r="AL167" s="17">
        <f>IF(AL$6="",0,IF($T163=справочники!$B$8,$T161+$T165*(AL$1-$AA$1),IF($T163=справочники!$B$9,$T161*POWER($T165,(AL$1-$AA$1)),IF($T163=справочники!$B$10,POWER($T161,$T165*(AL$1-$AA$1)),0))))</f>
        <v>0</v>
      </c>
      <c r="AM167" s="17">
        <f>IF(AM$6="",0,IF($T163=справочники!$B$8,$T161+$T165*(AM$1-$AA$1),IF($T163=справочники!$B$9,$T161*POWER($T165,(AM$1-$AA$1)),IF($T163=справочники!$B$10,POWER($T161,$T165*(AM$1-$AA$1)),0))))</f>
        <v>0</v>
      </c>
      <c r="AN167" s="17">
        <f>IF(AN$6="",0,IF($T163=справочники!$B$8,$T161+$T165*(AN$1-$AA$1),IF($T163=справочники!$B$9,$T161*POWER($T165,(AN$1-$AA$1)),IF($T163=справочники!$B$10,POWER($T161,$T165*(AN$1-$AA$1)),0))))</f>
        <v>0</v>
      </c>
      <c r="AO167" s="17">
        <f>IF(AO$6="",0,IF($T163=справочники!$B$8,$T161+$T165*(AO$1-$AA$1),IF($T163=справочники!$B$9,$T161*POWER($T165,(AO$1-$AA$1)),IF($T163=справочники!$B$10,POWER($T161,$T165*(AO$1-$AA$1)),0))))</f>
        <v>0</v>
      </c>
      <c r="AP167" s="17">
        <f>IF(AP$6="",0,IF($T163=справочники!$B$8,$T161+$T165*(AP$1-$AA$1),IF($T163=справочники!$B$9,$T161*POWER($T165,(AP$1-$AA$1)),IF($T163=справочники!$B$10,POWER($T161,$T165*(AP$1-$AA$1)),0))))</f>
        <v>0</v>
      </c>
      <c r="AQ167" s="3"/>
      <c r="AR167" s="3"/>
    </row>
    <row r="168" spans="1:44" ht="4.05" customHeight="1" x14ac:dyDescent="0.25">
      <c r="A168" s="1"/>
      <c r="B168" s="1"/>
      <c r="C168" s="1"/>
      <c r="D168" s="1"/>
      <c r="E168" s="1"/>
      <c r="F168" s="84"/>
      <c r="G168" s="5"/>
      <c r="H168" s="1"/>
      <c r="I168" s="1"/>
      <c r="J168" s="1"/>
      <c r="K168" s="1"/>
      <c r="L168" s="1"/>
      <c r="M168" s="5"/>
      <c r="N168" s="1"/>
      <c r="O168" s="1"/>
      <c r="P168" s="1"/>
      <c r="Q168" s="1"/>
      <c r="R168" s="1"/>
      <c r="S168" s="5"/>
      <c r="T168" s="1"/>
      <c r="U168" s="32"/>
      <c r="V168" s="1"/>
      <c r="W168" s="16"/>
      <c r="X168" s="13"/>
      <c r="Y168" s="69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"/>
      <c r="AR168" s="1"/>
    </row>
    <row r="169" spans="1:44" x14ac:dyDescent="0.25">
      <c r="A169" s="1"/>
      <c r="B169" s="1"/>
      <c r="C169" s="1"/>
      <c r="D169" s="1"/>
      <c r="E169" s="1"/>
      <c r="F169" s="84"/>
      <c r="G169" s="5" t="s">
        <v>8</v>
      </c>
      <c r="H169" s="1"/>
      <c r="I169" s="1" t="s">
        <v>67</v>
      </c>
      <c r="J169" s="1"/>
      <c r="K169" s="1"/>
      <c r="L169" s="1"/>
      <c r="M169" s="5" t="s">
        <v>8</v>
      </c>
      <c r="N169" s="1" t="s">
        <v>68</v>
      </c>
      <c r="O169" s="1"/>
      <c r="P169" s="1"/>
      <c r="Q169" s="1" t="s">
        <v>103</v>
      </c>
      <c r="R169" s="1"/>
      <c r="S169" s="5" t="s">
        <v>8</v>
      </c>
      <c r="T169" s="44"/>
      <c r="U169" s="32"/>
      <c r="V169" s="1"/>
      <c r="W169" s="16"/>
      <c r="X169" s="13"/>
      <c r="Y169" s="69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"/>
      <c r="AR169" s="1"/>
    </row>
    <row r="170" spans="1:44" ht="4.05" customHeight="1" x14ac:dyDescent="0.25">
      <c r="A170" s="1"/>
      <c r="B170" s="1"/>
      <c r="C170" s="1"/>
      <c r="D170" s="1"/>
      <c r="E170" s="1"/>
      <c r="F170" s="84"/>
      <c r="G170" s="5"/>
      <c r="H170" s="1"/>
      <c r="I170" s="1"/>
      <c r="J170" s="1"/>
      <c r="K170" s="1"/>
      <c r="L170" s="1"/>
      <c r="M170" s="5"/>
      <c r="N170" s="1"/>
      <c r="O170" s="1"/>
      <c r="P170" s="1"/>
      <c r="Q170" s="1"/>
      <c r="R170" s="1"/>
      <c r="S170" s="5"/>
      <c r="T170" s="1"/>
      <c r="U170" s="32"/>
      <c r="V170" s="1"/>
      <c r="W170" s="16"/>
      <c r="X170" s="13"/>
      <c r="Y170" s="69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"/>
      <c r="AR170" s="1"/>
    </row>
    <row r="171" spans="1:44" s="31" customFormat="1" x14ac:dyDescent="0.25">
      <c r="A171" s="26"/>
      <c r="B171" s="26"/>
      <c r="C171" s="26"/>
      <c r="D171" s="26"/>
      <c r="E171" s="26"/>
      <c r="F171" s="89"/>
      <c r="G171" s="27" t="s">
        <v>8</v>
      </c>
      <c r="H171" s="26"/>
      <c r="I171" s="26" t="s">
        <v>26</v>
      </c>
      <c r="J171" s="26"/>
      <c r="K171" s="26"/>
      <c r="L171" s="26"/>
      <c r="M171" s="27"/>
      <c r="N171" s="26"/>
      <c r="O171" s="26"/>
      <c r="P171" s="26"/>
      <c r="Q171" s="42" t="s">
        <v>24</v>
      </c>
      <c r="R171" s="26"/>
      <c r="S171" s="27" t="s">
        <v>8</v>
      </c>
      <c r="T171" s="43"/>
      <c r="U171" s="34"/>
      <c r="V171" s="26"/>
      <c r="W171" s="28"/>
      <c r="X171" s="29"/>
      <c r="Y171" s="7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26"/>
      <c r="AR171" s="26"/>
    </row>
    <row r="172" spans="1:44" ht="4.05" customHeight="1" x14ac:dyDescent="0.25">
      <c r="A172" s="1"/>
      <c r="B172" s="1"/>
      <c r="C172" s="1"/>
      <c r="D172" s="1"/>
      <c r="E172" s="1"/>
      <c r="F172" s="84"/>
      <c r="G172" s="5"/>
      <c r="H172" s="1"/>
      <c r="I172" s="1"/>
      <c r="J172" s="1"/>
      <c r="K172" s="1"/>
      <c r="L172" s="1"/>
      <c r="M172" s="5"/>
      <c r="N172" s="1"/>
      <c r="O172" s="1"/>
      <c r="P172" s="1"/>
      <c r="Q172" s="1"/>
      <c r="R172" s="1"/>
      <c r="S172" s="5"/>
      <c r="T172" s="1"/>
      <c r="U172" s="32"/>
      <c r="V172" s="1"/>
      <c r="W172" s="16"/>
      <c r="X172" s="13"/>
      <c r="Y172" s="69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"/>
      <c r="AR172" s="1"/>
    </row>
    <row r="173" spans="1:44" s="51" customFormat="1" x14ac:dyDescent="0.25">
      <c r="A173" s="48"/>
      <c r="B173" s="48"/>
      <c r="C173" s="48"/>
      <c r="D173" s="48"/>
      <c r="E173" s="48"/>
      <c r="F173" s="90">
        <v>2</v>
      </c>
      <c r="G173" s="27" t="s">
        <v>8</v>
      </c>
      <c r="H173" s="48"/>
      <c r="I173" s="48" t="s">
        <v>75</v>
      </c>
      <c r="J173" s="48"/>
      <c r="K173" s="48"/>
      <c r="L173" s="48"/>
      <c r="M173" s="27"/>
      <c r="N173" s="48" t="str">
        <f>N169</f>
        <v>ст-ть 1ого кв.м. арендуемой площади</v>
      </c>
      <c r="O173" s="48"/>
      <c r="P173" s="48"/>
      <c r="Q173" s="48" t="s">
        <v>103</v>
      </c>
      <c r="R173" s="48"/>
      <c r="S173" s="27"/>
      <c r="T173" s="48"/>
      <c r="U173" s="34"/>
      <c r="V173" s="48"/>
      <c r="W173" s="28"/>
      <c r="X173" s="28"/>
      <c r="Y173" s="70"/>
      <c r="Z173" s="49"/>
      <c r="AA173" s="50">
        <f>IF(AA$6="",0,$T169)</f>
        <v>0</v>
      </c>
      <c r="AB173" s="50">
        <f>IF(AB$6="",0,$T169*POWER(1+$T171,(AB$1-$AA$1)))</f>
        <v>0</v>
      </c>
      <c r="AC173" s="50">
        <f t="shared" ref="AC173:AP173" si="18">IF(AC$6="",0,$T169*POWER(1+$T171,(AC$1-$AA$1)))</f>
        <v>0</v>
      </c>
      <c r="AD173" s="50">
        <f t="shared" si="18"/>
        <v>0</v>
      </c>
      <c r="AE173" s="50">
        <f t="shared" si="18"/>
        <v>0</v>
      </c>
      <c r="AF173" s="50">
        <f t="shared" si="18"/>
        <v>0</v>
      </c>
      <c r="AG173" s="50">
        <f t="shared" si="18"/>
        <v>0</v>
      </c>
      <c r="AH173" s="50">
        <f t="shared" si="18"/>
        <v>0</v>
      </c>
      <c r="AI173" s="50">
        <f t="shared" si="18"/>
        <v>0</v>
      </c>
      <c r="AJ173" s="50">
        <f t="shared" si="18"/>
        <v>0</v>
      </c>
      <c r="AK173" s="50">
        <f t="shared" si="18"/>
        <v>0</v>
      </c>
      <c r="AL173" s="50">
        <f t="shared" si="18"/>
        <v>0</v>
      </c>
      <c r="AM173" s="50">
        <f t="shared" si="18"/>
        <v>0</v>
      </c>
      <c r="AN173" s="50">
        <f t="shared" si="18"/>
        <v>0</v>
      </c>
      <c r="AO173" s="50">
        <f t="shared" si="18"/>
        <v>0</v>
      </c>
      <c r="AP173" s="50">
        <f t="shared" si="18"/>
        <v>0</v>
      </c>
      <c r="AQ173" s="48"/>
      <c r="AR173" s="48"/>
    </row>
    <row r="174" spans="1:44" ht="4.05" customHeight="1" x14ac:dyDescent="0.25">
      <c r="A174" s="1"/>
      <c r="B174" s="1"/>
      <c r="C174" s="1"/>
      <c r="D174" s="1"/>
      <c r="E174" s="1"/>
      <c r="F174" s="84">
        <v>1</v>
      </c>
      <c r="G174" s="5"/>
      <c r="H174" s="1"/>
      <c r="I174" s="1"/>
      <c r="J174" s="1"/>
      <c r="K174" s="1"/>
      <c r="L174" s="1"/>
      <c r="M174" s="5"/>
      <c r="N174" s="1"/>
      <c r="O174" s="1"/>
      <c r="P174" s="1"/>
      <c r="Q174" s="1"/>
      <c r="R174" s="1"/>
      <c r="S174" s="5"/>
      <c r="T174" s="1"/>
      <c r="U174" s="32"/>
      <c r="V174" s="1"/>
      <c r="W174" s="16"/>
      <c r="X174" s="13"/>
      <c r="Y174" s="69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"/>
      <c r="AR174" s="1"/>
    </row>
    <row r="175" spans="1:44" s="4" customFormat="1" x14ac:dyDescent="0.25">
      <c r="A175" s="3"/>
      <c r="B175" s="3"/>
      <c r="C175" s="3"/>
      <c r="D175" s="3"/>
      <c r="E175" s="3"/>
      <c r="F175" s="88">
        <v>1</v>
      </c>
      <c r="G175" s="68"/>
      <c r="H175" s="18" t="str">
        <f>$H$124</f>
        <v>постоянные расходы</v>
      </c>
      <c r="I175" s="3"/>
      <c r="J175" s="3"/>
      <c r="K175" s="3"/>
      <c r="L175" s="3"/>
      <c r="M175" s="5" t="s">
        <v>8</v>
      </c>
      <c r="N175" s="3" t="s">
        <v>76</v>
      </c>
      <c r="O175" s="3"/>
      <c r="P175" s="3"/>
      <c r="Q175" s="3" t="s">
        <v>103</v>
      </c>
      <c r="R175" s="3"/>
      <c r="S175" s="5"/>
      <c r="T175" s="3"/>
      <c r="U175" s="32"/>
      <c r="V175" s="3"/>
      <c r="W175" s="16">
        <f>SUM($Y175:$AQ175)</f>
        <v>0</v>
      </c>
      <c r="X175" s="16"/>
      <c r="Y175" s="69"/>
      <c r="Z175" s="17"/>
      <c r="AA175" s="17">
        <f>IF(AA$6="",0,AA167*AA173)</f>
        <v>0</v>
      </c>
      <c r="AB175" s="17">
        <f t="shared" ref="AB175:AP175" si="19">IF(AB$6="",0,AB167*AB173)</f>
        <v>0</v>
      </c>
      <c r="AC175" s="17">
        <f t="shared" si="19"/>
        <v>0</v>
      </c>
      <c r="AD175" s="17">
        <f t="shared" si="19"/>
        <v>0</v>
      </c>
      <c r="AE175" s="17">
        <f t="shared" si="19"/>
        <v>0</v>
      </c>
      <c r="AF175" s="17">
        <f t="shared" si="19"/>
        <v>0</v>
      </c>
      <c r="AG175" s="17">
        <f t="shared" si="19"/>
        <v>0</v>
      </c>
      <c r="AH175" s="17">
        <f t="shared" si="19"/>
        <v>0</v>
      </c>
      <c r="AI175" s="17">
        <f t="shared" si="19"/>
        <v>0</v>
      </c>
      <c r="AJ175" s="17">
        <f t="shared" si="19"/>
        <v>0</v>
      </c>
      <c r="AK175" s="17">
        <f t="shared" si="19"/>
        <v>0</v>
      </c>
      <c r="AL175" s="17">
        <f t="shared" si="19"/>
        <v>0</v>
      </c>
      <c r="AM175" s="17">
        <f t="shared" si="19"/>
        <v>0</v>
      </c>
      <c r="AN175" s="17">
        <f t="shared" si="19"/>
        <v>0</v>
      </c>
      <c r="AO175" s="17">
        <f t="shared" si="19"/>
        <v>0</v>
      </c>
      <c r="AP175" s="17">
        <f t="shared" si="19"/>
        <v>0</v>
      </c>
      <c r="AQ175" s="3"/>
      <c r="AR175" s="3"/>
    </row>
    <row r="176" spans="1:44" ht="4.05" customHeight="1" x14ac:dyDescent="0.25">
      <c r="A176" s="1"/>
      <c r="B176" s="1"/>
      <c r="C176" s="1"/>
      <c r="D176" s="1"/>
      <c r="E176" s="1"/>
      <c r="F176" s="84">
        <v>1</v>
      </c>
      <c r="G176" s="5"/>
      <c r="H176" s="58"/>
      <c r="I176" s="58"/>
      <c r="J176" s="58"/>
      <c r="K176" s="58"/>
      <c r="L176" s="58"/>
      <c r="M176" s="60"/>
      <c r="N176" s="58"/>
      <c r="O176" s="58"/>
      <c r="P176" s="58"/>
      <c r="Q176" s="58"/>
      <c r="R176" s="1"/>
      <c r="S176" s="5"/>
      <c r="T176" s="1"/>
      <c r="U176" s="32"/>
      <c r="V176" s="1"/>
      <c r="W176" s="63"/>
      <c r="X176" s="13"/>
      <c r="Y176" s="69"/>
      <c r="Z176" s="14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1"/>
      <c r="AR176" s="1"/>
    </row>
    <row r="177" spans="1:44" ht="7.05" customHeight="1" x14ac:dyDescent="0.25">
      <c r="A177" s="1"/>
      <c r="B177" s="1"/>
      <c r="C177" s="1"/>
      <c r="D177" s="1"/>
      <c r="E177" s="1"/>
      <c r="F177" s="84">
        <v>1</v>
      </c>
      <c r="G177" s="5"/>
      <c r="H177" s="1"/>
      <c r="I177" s="1"/>
      <c r="J177" s="1"/>
      <c r="K177" s="1"/>
      <c r="L177" s="1"/>
      <c r="M177" s="5"/>
      <c r="N177" s="1"/>
      <c r="O177" s="1"/>
      <c r="P177" s="1"/>
      <c r="Q177" s="1"/>
      <c r="R177" s="1"/>
      <c r="S177" s="5"/>
      <c r="T177" s="1"/>
      <c r="U177" s="32"/>
      <c r="V177" s="1"/>
      <c r="W177" s="16"/>
      <c r="X177" s="13"/>
      <c r="Y177" s="69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"/>
      <c r="AR177" s="1"/>
    </row>
    <row r="178" spans="1:44" ht="12.6" thickBot="1" x14ac:dyDescent="0.3">
      <c r="A178" s="1"/>
      <c r="B178" s="1"/>
      <c r="C178" s="1"/>
      <c r="D178" s="1"/>
      <c r="E178" s="1"/>
      <c r="F178" s="84"/>
      <c r="G178" s="5" t="s">
        <v>8</v>
      </c>
      <c r="H178" s="1"/>
      <c r="I178" s="1" t="s">
        <v>69</v>
      </c>
      <c r="J178" s="1"/>
      <c r="K178" s="1"/>
      <c r="L178" s="1"/>
      <c r="M178" s="5" t="s">
        <v>8</v>
      </c>
      <c r="N178" s="66" t="s">
        <v>70</v>
      </c>
      <c r="O178" s="1"/>
      <c r="P178" s="1"/>
      <c r="Q178" s="1" t="s">
        <v>14</v>
      </c>
      <c r="R178" s="1"/>
      <c r="S178" s="5" t="s">
        <v>8</v>
      </c>
      <c r="T178" s="25"/>
      <c r="U178" s="32"/>
      <c r="V178" s="1"/>
      <c r="W178" s="16"/>
      <c r="X178" s="13"/>
      <c r="Y178" s="69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"/>
      <c r="AR178" s="1"/>
    </row>
    <row r="179" spans="1:44" ht="4.05" customHeight="1" thickTop="1" x14ac:dyDescent="0.25">
      <c r="A179" s="1"/>
      <c r="B179" s="1"/>
      <c r="C179" s="1"/>
      <c r="D179" s="1"/>
      <c r="E179" s="1"/>
      <c r="F179" s="84"/>
      <c r="G179" s="5"/>
      <c r="H179" s="1"/>
      <c r="I179" s="1"/>
      <c r="J179" s="1"/>
      <c r="K179" s="1"/>
      <c r="L179" s="1"/>
      <c r="M179" s="5"/>
      <c r="N179" s="1"/>
      <c r="O179" s="1"/>
      <c r="P179" s="1"/>
      <c r="Q179" s="1"/>
      <c r="R179" s="1"/>
      <c r="S179" s="5"/>
      <c r="T179" s="1"/>
      <c r="U179" s="32"/>
      <c r="V179" s="1"/>
      <c r="W179" s="16"/>
      <c r="X179" s="13"/>
      <c r="Y179" s="69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"/>
      <c r="AR179" s="1"/>
    </row>
    <row r="180" spans="1:44" s="31" customFormat="1" x14ac:dyDescent="0.25">
      <c r="A180" s="26"/>
      <c r="B180" s="26"/>
      <c r="C180" s="26"/>
      <c r="D180" s="26"/>
      <c r="E180" s="26"/>
      <c r="F180" s="89"/>
      <c r="G180" s="27" t="s">
        <v>8</v>
      </c>
      <c r="H180" s="26"/>
      <c r="I180" s="26" t="s">
        <v>15</v>
      </c>
      <c r="J180" s="26"/>
      <c r="K180" s="26"/>
      <c r="L180" s="26"/>
      <c r="M180" s="27"/>
      <c r="N180" s="26"/>
      <c r="O180" s="26"/>
      <c r="P180" s="26"/>
      <c r="Q180" s="26" t="s">
        <v>21</v>
      </c>
      <c r="R180" s="26"/>
      <c r="S180" s="27" t="s">
        <v>8</v>
      </c>
      <c r="T180" s="36"/>
      <c r="U180" s="34" t="s">
        <v>16</v>
      </c>
      <c r="V180" s="26"/>
      <c r="W180" s="28"/>
      <c r="X180" s="29"/>
      <c r="Y180" s="7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26"/>
      <c r="AR180" s="26"/>
    </row>
    <row r="181" spans="1:44" ht="4.05" customHeight="1" x14ac:dyDescent="0.25">
      <c r="A181" s="1"/>
      <c r="B181" s="1"/>
      <c r="C181" s="1"/>
      <c r="D181" s="1"/>
      <c r="E181" s="1"/>
      <c r="F181" s="84"/>
      <c r="G181" s="5"/>
      <c r="H181" s="1"/>
      <c r="I181" s="1"/>
      <c r="J181" s="1"/>
      <c r="K181" s="1"/>
      <c r="L181" s="1"/>
      <c r="M181" s="5"/>
      <c r="N181" s="1"/>
      <c r="O181" s="1"/>
      <c r="P181" s="1"/>
      <c r="Q181" s="1"/>
      <c r="R181" s="1"/>
      <c r="S181" s="5"/>
      <c r="T181" s="1"/>
      <c r="U181" s="32"/>
      <c r="V181" s="1"/>
      <c r="W181" s="16"/>
      <c r="X181" s="13"/>
      <c r="Y181" s="69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"/>
      <c r="AR181" s="1"/>
    </row>
    <row r="182" spans="1:44" s="31" customFormat="1" x14ac:dyDescent="0.25">
      <c r="A182" s="26"/>
      <c r="B182" s="26"/>
      <c r="C182" s="26"/>
      <c r="D182" s="26"/>
      <c r="E182" s="26"/>
      <c r="F182" s="89"/>
      <c r="G182" s="27" t="s">
        <v>8</v>
      </c>
      <c r="H182" s="26"/>
      <c r="I182" s="26" t="s">
        <v>22</v>
      </c>
      <c r="J182" s="26"/>
      <c r="K182" s="26"/>
      <c r="L182" s="26"/>
      <c r="M182" s="27"/>
      <c r="N182" s="26"/>
      <c r="O182" s="26"/>
      <c r="P182" s="26"/>
      <c r="Q182" s="26" t="str">
        <f>IF(T180=справочники!$B$8,"a+qx",IF(T180=справочники!$B$9,"aq^x",IF(T180=справочники!$B$10,"a^(qx)","??")))</f>
        <v>??</v>
      </c>
      <c r="R182" s="26"/>
      <c r="S182" s="27" t="s">
        <v>8</v>
      </c>
      <c r="T182" s="45"/>
      <c r="U182" s="34"/>
      <c r="V182" s="26"/>
      <c r="W182" s="28"/>
      <c r="X182" s="29"/>
      <c r="Y182" s="7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26"/>
      <c r="AR182" s="26"/>
    </row>
    <row r="183" spans="1:44" ht="4.05" customHeight="1" x14ac:dyDescent="0.25">
      <c r="A183" s="1"/>
      <c r="B183" s="1"/>
      <c r="C183" s="1"/>
      <c r="D183" s="1"/>
      <c r="E183" s="1"/>
      <c r="F183" s="84"/>
      <c r="G183" s="5"/>
      <c r="H183" s="1"/>
      <c r="I183" s="1"/>
      <c r="J183" s="1"/>
      <c r="K183" s="1"/>
      <c r="L183" s="1"/>
      <c r="M183" s="5"/>
      <c r="N183" s="1"/>
      <c r="O183" s="1"/>
      <c r="P183" s="1"/>
      <c r="Q183" s="1"/>
      <c r="R183" s="1"/>
      <c r="S183" s="5"/>
      <c r="T183" s="1"/>
      <c r="U183" s="32"/>
      <c r="V183" s="1"/>
      <c r="W183" s="16"/>
      <c r="X183" s="13"/>
      <c r="Y183" s="69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"/>
      <c r="AR183" s="1"/>
    </row>
    <row r="184" spans="1:44" s="4" customFormat="1" x14ac:dyDescent="0.25">
      <c r="A184" s="3"/>
      <c r="B184" s="3"/>
      <c r="C184" s="3"/>
      <c r="D184" s="3"/>
      <c r="E184" s="3"/>
      <c r="F184" s="88">
        <v>2</v>
      </c>
      <c r="G184" s="5" t="s">
        <v>8</v>
      </c>
      <c r="H184" s="3"/>
      <c r="I184" s="3" t="s">
        <v>71</v>
      </c>
      <c r="J184" s="3"/>
      <c r="K184" s="3"/>
      <c r="L184" s="3"/>
      <c r="M184" s="5"/>
      <c r="N184" s="3"/>
      <c r="O184" s="3"/>
      <c r="P184" s="3"/>
      <c r="Q184" s="3" t="s">
        <v>14</v>
      </c>
      <c r="R184" s="3"/>
      <c r="S184" s="5"/>
      <c r="T184" s="3"/>
      <c r="U184" s="32"/>
      <c r="V184" s="3"/>
      <c r="W184" s="16"/>
      <c r="X184" s="16"/>
      <c r="Y184" s="69"/>
      <c r="Z184" s="17"/>
      <c r="AA184" s="17">
        <f>IF(AA$6="",0,$T178)</f>
        <v>0</v>
      </c>
      <c r="AB184" s="17">
        <f>IF(AB$6="",0,IF($T180=справочники!$B$8,$T178+$T182*(AB$1-$AA$1),IF($T180=справочники!$B$9,$T178*POWER($T182,(AB$1-$AA$1)),IF($T180=справочники!$B$10,POWER($T178,$T182*(AB$1-$AA$1)),0))))</f>
        <v>0</v>
      </c>
      <c r="AC184" s="17">
        <f>IF(AC$6="",0,IF($T180=справочники!$B$8,$T178+$T182*(AC$1-$AA$1),IF($T180=справочники!$B$9,$T178*POWER($T182,(AC$1-$AA$1)),IF($T180=справочники!$B$10,POWER($T178,$T182*(AC$1-$AA$1)),0))))</f>
        <v>0</v>
      </c>
      <c r="AD184" s="17">
        <f>IF(AD$6="",0,IF($T180=справочники!$B$8,$T178+$T182*(AD$1-$AA$1),IF($T180=справочники!$B$9,$T178*POWER($T182,(AD$1-$AA$1)),IF($T180=справочники!$B$10,POWER($T178,$T182*(AD$1-$AA$1)),0))))</f>
        <v>0</v>
      </c>
      <c r="AE184" s="17">
        <f>IF(AE$6="",0,IF($T180=справочники!$B$8,$T178+$T182*(AE$1-$AA$1),IF($T180=справочники!$B$9,$T178*POWER($T182,(AE$1-$AA$1)),IF($T180=справочники!$B$10,POWER($T178,$T182*(AE$1-$AA$1)),0))))</f>
        <v>0</v>
      </c>
      <c r="AF184" s="17">
        <f>IF(AF$6="",0,IF($T180=справочники!$B$8,$T178+$T182*(AF$1-$AA$1),IF($T180=справочники!$B$9,$T178*POWER($T182,(AF$1-$AA$1)),IF($T180=справочники!$B$10,POWER($T178,$T182*(AF$1-$AA$1)),0))))</f>
        <v>0</v>
      </c>
      <c r="AG184" s="17">
        <f>IF(AG$6="",0,IF($T180=справочники!$B$8,$T178+$T182*(AG$1-$AA$1),IF($T180=справочники!$B$9,$T178*POWER($T182,(AG$1-$AA$1)),IF($T180=справочники!$B$10,POWER($T178,$T182*(AG$1-$AA$1)),0))))</f>
        <v>0</v>
      </c>
      <c r="AH184" s="17">
        <f>IF(AH$6="",0,IF($T180=справочники!$B$8,$T178+$T182*(AH$1-$AA$1),IF($T180=справочники!$B$9,$T178*POWER($T182,(AH$1-$AA$1)),IF($T180=справочники!$B$10,POWER($T178,$T182*(AH$1-$AA$1)),0))))</f>
        <v>0</v>
      </c>
      <c r="AI184" s="17">
        <f>IF(AI$6="",0,IF($T180=справочники!$B$8,$T178+$T182*(AI$1-$AA$1),IF($T180=справочники!$B$9,$T178*POWER($T182,(AI$1-$AA$1)),IF($T180=справочники!$B$10,POWER($T178,$T182*(AI$1-$AA$1)),0))))</f>
        <v>0</v>
      </c>
      <c r="AJ184" s="17">
        <f>IF(AJ$6="",0,IF($T180=справочники!$B$8,$T178+$T182*(AJ$1-$AA$1),IF($T180=справочники!$B$9,$T178*POWER($T182,(AJ$1-$AA$1)),IF($T180=справочники!$B$10,POWER($T178,$T182*(AJ$1-$AA$1)),0))))</f>
        <v>0</v>
      </c>
      <c r="AK184" s="17">
        <f>IF(AK$6="",0,IF($T180=справочники!$B$8,$T178+$T182*(AK$1-$AA$1),IF($T180=справочники!$B$9,$T178*POWER($T182,(AK$1-$AA$1)),IF($T180=справочники!$B$10,POWER($T178,$T182*(AK$1-$AA$1)),0))))</f>
        <v>0</v>
      </c>
      <c r="AL184" s="17">
        <f>IF(AL$6="",0,IF($T180=справочники!$B$8,$T178+$T182*(AL$1-$AA$1),IF($T180=справочники!$B$9,$T178*POWER($T182,(AL$1-$AA$1)),IF($T180=справочники!$B$10,POWER($T178,$T182*(AL$1-$AA$1)),0))))</f>
        <v>0</v>
      </c>
      <c r="AM184" s="17">
        <f>IF(AM$6="",0,IF($T180=справочники!$B$8,$T178+$T182*(AM$1-$AA$1),IF($T180=справочники!$B$9,$T178*POWER($T182,(AM$1-$AA$1)),IF($T180=справочники!$B$10,POWER($T178,$T182*(AM$1-$AA$1)),0))))</f>
        <v>0</v>
      </c>
      <c r="AN184" s="17">
        <f>IF(AN$6="",0,IF($T180=справочники!$B$8,$T178+$T182*(AN$1-$AA$1),IF($T180=справочники!$B$9,$T178*POWER($T182,(AN$1-$AA$1)),IF($T180=справочники!$B$10,POWER($T178,$T182*(AN$1-$AA$1)),0))))</f>
        <v>0</v>
      </c>
      <c r="AO184" s="17">
        <f>IF(AO$6="",0,IF($T180=справочники!$B$8,$T178+$T182*(AO$1-$AA$1),IF($T180=справочники!$B$9,$T178*POWER($T182,(AO$1-$AA$1)),IF($T180=справочники!$B$10,POWER($T178,$T182*(AO$1-$AA$1)),0))))</f>
        <v>0</v>
      </c>
      <c r="AP184" s="17">
        <f>IF(AP$6="",0,IF($T180=справочники!$B$8,$T178+$T182*(AP$1-$AA$1),IF($T180=справочники!$B$9,$T178*POWER($T182,(AP$1-$AA$1)),IF($T180=справочники!$B$10,POWER($T178,$T182*(AP$1-$AA$1)),0))))</f>
        <v>0</v>
      </c>
      <c r="AQ184" s="3"/>
      <c r="AR184" s="3"/>
    </row>
    <row r="185" spans="1:44" ht="4.05" customHeight="1" x14ac:dyDescent="0.25">
      <c r="A185" s="1"/>
      <c r="B185" s="1"/>
      <c r="C185" s="1"/>
      <c r="D185" s="1"/>
      <c r="E185" s="1"/>
      <c r="F185" s="84"/>
      <c r="G185" s="5"/>
      <c r="H185" s="1"/>
      <c r="I185" s="1"/>
      <c r="J185" s="1"/>
      <c r="K185" s="1"/>
      <c r="L185" s="1"/>
      <c r="M185" s="5"/>
      <c r="N185" s="1"/>
      <c r="O185" s="1"/>
      <c r="P185" s="1"/>
      <c r="Q185" s="1"/>
      <c r="R185" s="1"/>
      <c r="S185" s="5"/>
      <c r="T185" s="1"/>
      <c r="U185" s="32"/>
      <c r="V185" s="1"/>
      <c r="W185" s="16"/>
      <c r="X185" s="13"/>
      <c r="Y185" s="69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"/>
      <c r="AR185" s="1"/>
    </row>
    <row r="186" spans="1:44" x14ac:dyDescent="0.25">
      <c r="A186" s="1"/>
      <c r="B186" s="1"/>
      <c r="C186" s="1"/>
      <c r="D186" s="1"/>
      <c r="E186" s="1"/>
      <c r="F186" s="84"/>
      <c r="G186" s="5" t="s">
        <v>8</v>
      </c>
      <c r="H186" s="1"/>
      <c r="I186" s="1" t="s">
        <v>72</v>
      </c>
      <c r="J186" s="1"/>
      <c r="K186" s="1"/>
      <c r="L186" s="1"/>
      <c r="M186" s="5" t="s">
        <v>8</v>
      </c>
      <c r="N186" s="1" t="s">
        <v>73</v>
      </c>
      <c r="O186" s="1"/>
      <c r="P186" s="1"/>
      <c r="Q186" s="1" t="s">
        <v>103</v>
      </c>
      <c r="R186" s="1"/>
      <c r="S186" s="5" t="s">
        <v>8</v>
      </c>
      <c r="T186" s="44"/>
      <c r="U186" s="32"/>
      <c r="V186" s="1"/>
      <c r="W186" s="16"/>
      <c r="X186" s="13"/>
      <c r="Y186" s="69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"/>
      <c r="AR186" s="1"/>
    </row>
    <row r="187" spans="1:44" ht="4.05" customHeight="1" x14ac:dyDescent="0.25">
      <c r="A187" s="1"/>
      <c r="B187" s="1"/>
      <c r="C187" s="1"/>
      <c r="D187" s="1"/>
      <c r="E187" s="1"/>
      <c r="F187" s="84"/>
      <c r="G187" s="5"/>
      <c r="H187" s="1"/>
      <c r="I187" s="1"/>
      <c r="J187" s="1"/>
      <c r="K187" s="1"/>
      <c r="L187" s="1"/>
      <c r="M187" s="5"/>
      <c r="N187" s="1"/>
      <c r="O187" s="1"/>
      <c r="P187" s="1"/>
      <c r="Q187" s="1"/>
      <c r="R187" s="1"/>
      <c r="S187" s="5"/>
      <c r="T187" s="1"/>
      <c r="U187" s="32"/>
      <c r="V187" s="1"/>
      <c r="W187" s="16"/>
      <c r="X187" s="13"/>
      <c r="Y187" s="69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"/>
      <c r="AR187" s="1"/>
    </row>
    <row r="188" spans="1:44" s="31" customFormat="1" x14ac:dyDescent="0.25">
      <c r="A188" s="26"/>
      <c r="B188" s="26"/>
      <c r="C188" s="26"/>
      <c r="D188" s="26"/>
      <c r="E188" s="26"/>
      <c r="F188" s="89"/>
      <c r="G188" s="27" t="s">
        <v>8</v>
      </c>
      <c r="H188" s="26"/>
      <c r="I188" s="26" t="s">
        <v>26</v>
      </c>
      <c r="J188" s="26"/>
      <c r="K188" s="26"/>
      <c r="L188" s="26"/>
      <c r="M188" s="27"/>
      <c r="N188" s="26"/>
      <c r="O188" s="26"/>
      <c r="P188" s="26"/>
      <c r="Q188" s="42" t="s">
        <v>24</v>
      </c>
      <c r="R188" s="26"/>
      <c r="S188" s="27" t="s">
        <v>8</v>
      </c>
      <c r="T188" s="43"/>
      <c r="U188" s="34"/>
      <c r="V188" s="26"/>
      <c r="W188" s="28"/>
      <c r="X188" s="29"/>
      <c r="Y188" s="7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26"/>
      <c r="AR188" s="26"/>
    </row>
    <row r="189" spans="1:44" ht="4.05" customHeight="1" x14ac:dyDescent="0.25">
      <c r="A189" s="1"/>
      <c r="B189" s="1"/>
      <c r="C189" s="1"/>
      <c r="D189" s="1"/>
      <c r="E189" s="1"/>
      <c r="F189" s="84"/>
      <c r="G189" s="5"/>
      <c r="H189" s="1"/>
      <c r="I189" s="1"/>
      <c r="J189" s="1"/>
      <c r="K189" s="1"/>
      <c r="L189" s="1"/>
      <c r="M189" s="5"/>
      <c r="N189" s="1"/>
      <c r="O189" s="1"/>
      <c r="P189" s="1"/>
      <c r="Q189" s="1"/>
      <c r="R189" s="1"/>
      <c r="S189" s="5"/>
      <c r="T189" s="1"/>
      <c r="U189" s="32"/>
      <c r="V189" s="1"/>
      <c r="W189" s="16"/>
      <c r="X189" s="13"/>
      <c r="Y189" s="69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"/>
      <c r="AR189" s="1"/>
    </row>
    <row r="190" spans="1:44" s="51" customFormat="1" x14ac:dyDescent="0.25">
      <c r="A190" s="48"/>
      <c r="B190" s="48"/>
      <c r="C190" s="48"/>
      <c r="D190" s="48"/>
      <c r="E190" s="48"/>
      <c r="F190" s="90">
        <v>2</v>
      </c>
      <c r="G190" s="27" t="s">
        <v>8</v>
      </c>
      <c r="H190" s="48"/>
      <c r="I190" s="48" t="s">
        <v>74</v>
      </c>
      <c r="J190" s="48"/>
      <c r="K190" s="48"/>
      <c r="L190" s="48"/>
      <c r="M190" s="27"/>
      <c r="N190" s="48" t="str">
        <f>N186</f>
        <v>ср. ст-ть 1ой единицы расхода-4</v>
      </c>
      <c r="O190" s="48"/>
      <c r="P190" s="48"/>
      <c r="Q190" s="48" t="s">
        <v>103</v>
      </c>
      <c r="R190" s="48"/>
      <c r="S190" s="27"/>
      <c r="T190" s="48"/>
      <c r="U190" s="34"/>
      <c r="V190" s="48"/>
      <c r="W190" s="28"/>
      <c r="X190" s="28"/>
      <c r="Y190" s="70"/>
      <c r="Z190" s="49"/>
      <c r="AA190" s="50">
        <f>IF(AA$6="",0,$T186)</f>
        <v>0</v>
      </c>
      <c r="AB190" s="50">
        <f>IF(AB$6="",0,$T186*POWER(1+$T188,(AB$1-$AA$1)))</f>
        <v>0</v>
      </c>
      <c r="AC190" s="50">
        <f t="shared" ref="AC190:AP190" si="20">IF(AC$6="",0,$T186*POWER(1+$T188,(AC$1-$AA$1)))</f>
        <v>0</v>
      </c>
      <c r="AD190" s="50">
        <f t="shared" si="20"/>
        <v>0</v>
      </c>
      <c r="AE190" s="50">
        <f t="shared" si="20"/>
        <v>0</v>
      </c>
      <c r="AF190" s="50">
        <f t="shared" si="20"/>
        <v>0</v>
      </c>
      <c r="AG190" s="50">
        <f t="shared" si="20"/>
        <v>0</v>
      </c>
      <c r="AH190" s="50">
        <f t="shared" si="20"/>
        <v>0</v>
      </c>
      <c r="AI190" s="50">
        <f t="shared" si="20"/>
        <v>0</v>
      </c>
      <c r="AJ190" s="50">
        <f t="shared" si="20"/>
        <v>0</v>
      </c>
      <c r="AK190" s="50">
        <f t="shared" si="20"/>
        <v>0</v>
      </c>
      <c r="AL190" s="50">
        <f t="shared" si="20"/>
        <v>0</v>
      </c>
      <c r="AM190" s="50">
        <f t="shared" si="20"/>
        <v>0</v>
      </c>
      <c r="AN190" s="50">
        <f t="shared" si="20"/>
        <v>0</v>
      </c>
      <c r="AO190" s="50">
        <f t="shared" si="20"/>
        <v>0</v>
      </c>
      <c r="AP190" s="50">
        <f t="shared" si="20"/>
        <v>0</v>
      </c>
      <c r="AQ190" s="48"/>
      <c r="AR190" s="48"/>
    </row>
    <row r="191" spans="1:44" ht="4.05" customHeight="1" x14ac:dyDescent="0.25">
      <c r="A191" s="1"/>
      <c r="B191" s="1"/>
      <c r="C191" s="1"/>
      <c r="D191" s="1"/>
      <c r="E191" s="1"/>
      <c r="F191" s="84">
        <v>1</v>
      </c>
      <c r="G191" s="5"/>
      <c r="H191" s="1"/>
      <c r="I191" s="1"/>
      <c r="J191" s="1"/>
      <c r="K191" s="1"/>
      <c r="L191" s="1"/>
      <c r="M191" s="5"/>
      <c r="N191" s="1"/>
      <c r="O191" s="1"/>
      <c r="P191" s="1"/>
      <c r="Q191" s="1"/>
      <c r="R191" s="1"/>
      <c r="S191" s="5"/>
      <c r="T191" s="1"/>
      <c r="U191" s="32"/>
      <c r="V191" s="1"/>
      <c r="W191" s="16"/>
      <c r="X191" s="13"/>
      <c r="Y191" s="69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"/>
      <c r="AR191" s="1"/>
    </row>
    <row r="192" spans="1:44" s="4" customFormat="1" x14ac:dyDescent="0.25">
      <c r="A192" s="3"/>
      <c r="B192" s="3"/>
      <c r="C192" s="3"/>
      <c r="D192" s="3"/>
      <c r="E192" s="3"/>
      <c r="F192" s="88">
        <v>1</v>
      </c>
      <c r="G192" s="68"/>
      <c r="H192" s="18" t="str">
        <f>$H$124</f>
        <v>постоянные расходы</v>
      </c>
      <c r="I192" s="3"/>
      <c r="J192" s="3"/>
      <c r="K192" s="3"/>
      <c r="L192" s="3"/>
      <c r="M192" s="5" t="s">
        <v>8</v>
      </c>
      <c r="N192" s="3" t="s">
        <v>70</v>
      </c>
      <c r="O192" s="3"/>
      <c r="P192" s="3"/>
      <c r="Q192" s="3" t="s">
        <v>103</v>
      </c>
      <c r="R192" s="3"/>
      <c r="S192" s="5"/>
      <c r="T192" s="3"/>
      <c r="U192" s="32"/>
      <c r="V192" s="3"/>
      <c r="W192" s="16">
        <f>SUM($Y192:$AQ192)</f>
        <v>0</v>
      </c>
      <c r="X192" s="16"/>
      <c r="Y192" s="69"/>
      <c r="Z192" s="17"/>
      <c r="AA192" s="17">
        <f>IF(AA$6="",0,AA184*AA190)</f>
        <v>0</v>
      </c>
      <c r="AB192" s="17">
        <f t="shared" ref="AB192:AP192" si="21">IF(AB$6="",0,AB184*AB190)</f>
        <v>0</v>
      </c>
      <c r="AC192" s="17">
        <f t="shared" si="21"/>
        <v>0</v>
      </c>
      <c r="AD192" s="17">
        <f t="shared" si="21"/>
        <v>0</v>
      </c>
      <c r="AE192" s="17">
        <f t="shared" si="21"/>
        <v>0</v>
      </c>
      <c r="AF192" s="17">
        <f t="shared" si="21"/>
        <v>0</v>
      </c>
      <c r="AG192" s="17">
        <f t="shared" si="21"/>
        <v>0</v>
      </c>
      <c r="AH192" s="17">
        <f t="shared" si="21"/>
        <v>0</v>
      </c>
      <c r="AI192" s="17">
        <f t="shared" si="21"/>
        <v>0</v>
      </c>
      <c r="AJ192" s="17">
        <f t="shared" si="21"/>
        <v>0</v>
      </c>
      <c r="AK192" s="17">
        <f t="shared" si="21"/>
        <v>0</v>
      </c>
      <c r="AL192" s="17">
        <f t="shared" si="21"/>
        <v>0</v>
      </c>
      <c r="AM192" s="17">
        <f t="shared" si="21"/>
        <v>0</v>
      </c>
      <c r="AN192" s="17">
        <f t="shared" si="21"/>
        <v>0</v>
      </c>
      <c r="AO192" s="17">
        <f t="shared" si="21"/>
        <v>0</v>
      </c>
      <c r="AP192" s="17">
        <f t="shared" si="21"/>
        <v>0</v>
      </c>
      <c r="AQ192" s="3"/>
      <c r="AR192" s="3"/>
    </row>
    <row r="193" spans="1:44" ht="4.05" customHeight="1" x14ac:dyDescent="0.25">
      <c r="A193" s="1"/>
      <c r="B193" s="1"/>
      <c r="C193" s="1"/>
      <c r="D193" s="1"/>
      <c r="E193" s="1"/>
      <c r="F193" s="84">
        <v>1</v>
      </c>
      <c r="G193" s="5"/>
      <c r="H193" s="58"/>
      <c r="I193" s="58"/>
      <c r="J193" s="58"/>
      <c r="K193" s="58"/>
      <c r="L193" s="58"/>
      <c r="M193" s="60"/>
      <c r="N193" s="58"/>
      <c r="O193" s="58"/>
      <c r="P193" s="58"/>
      <c r="Q193" s="58"/>
      <c r="R193" s="1"/>
      <c r="S193" s="5"/>
      <c r="T193" s="1"/>
      <c r="U193" s="32"/>
      <c r="V193" s="1"/>
      <c r="W193" s="63"/>
      <c r="X193" s="13"/>
      <c r="Y193" s="69"/>
      <c r="Z193" s="14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1"/>
      <c r="AR193" s="1"/>
    </row>
    <row r="194" spans="1:44" ht="7.05" customHeight="1" x14ac:dyDescent="0.25">
      <c r="A194" s="1"/>
      <c r="B194" s="1"/>
      <c r="C194" s="1"/>
      <c r="D194" s="1"/>
      <c r="E194" s="1"/>
      <c r="F194" s="84">
        <v>1</v>
      </c>
      <c r="G194" s="5"/>
      <c r="H194" s="1"/>
      <c r="I194" s="1"/>
      <c r="J194" s="1"/>
      <c r="K194" s="1"/>
      <c r="L194" s="1"/>
      <c r="M194" s="5"/>
      <c r="N194" s="1"/>
      <c r="O194" s="1"/>
      <c r="P194" s="1"/>
      <c r="Q194" s="1"/>
      <c r="R194" s="1"/>
      <c r="S194" s="5"/>
      <c r="T194" s="1"/>
      <c r="U194" s="32"/>
      <c r="V194" s="1"/>
      <c r="W194" s="16"/>
      <c r="X194" s="13"/>
      <c r="Y194" s="69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"/>
      <c r="AR194" s="1"/>
    </row>
    <row r="195" spans="1:44" ht="4.05" customHeight="1" x14ac:dyDescent="0.25">
      <c r="A195" s="1"/>
      <c r="B195" s="1"/>
      <c r="C195" s="1"/>
      <c r="D195" s="1"/>
      <c r="E195" s="1"/>
      <c r="F195" s="84"/>
      <c r="G195" s="5"/>
      <c r="H195" s="24"/>
      <c r="I195" s="24"/>
      <c r="J195" s="24"/>
      <c r="K195" s="24"/>
      <c r="L195" s="1"/>
      <c r="M195" s="5"/>
      <c r="N195" s="24"/>
      <c r="O195" s="1"/>
      <c r="P195" s="1"/>
      <c r="Q195" s="1"/>
      <c r="R195" s="1"/>
      <c r="S195" s="5"/>
      <c r="T195" s="1"/>
      <c r="U195" s="32"/>
      <c r="V195" s="1"/>
      <c r="W195" s="24"/>
      <c r="X195" s="13"/>
      <c r="Y195" s="69"/>
      <c r="Z195" s="1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1"/>
      <c r="AR195" s="1"/>
    </row>
    <row r="196" spans="1:44" ht="7.05" customHeight="1" x14ac:dyDescent="0.25">
      <c r="A196" s="1"/>
      <c r="B196" s="1"/>
      <c r="C196" s="1"/>
      <c r="D196" s="1"/>
      <c r="E196" s="1"/>
      <c r="F196" s="84"/>
      <c r="G196" s="5"/>
      <c r="H196" s="1"/>
      <c r="I196" s="1"/>
      <c r="J196" s="1"/>
      <c r="K196" s="1"/>
      <c r="L196" s="1"/>
      <c r="M196" s="5"/>
      <c r="N196" s="1"/>
      <c r="O196" s="1"/>
      <c r="P196" s="1"/>
      <c r="Q196" s="1"/>
      <c r="R196" s="1"/>
      <c r="S196" s="5"/>
      <c r="T196" s="1"/>
      <c r="U196" s="32"/>
      <c r="V196" s="1"/>
      <c r="W196" s="16"/>
      <c r="X196" s="13"/>
      <c r="Y196" s="69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"/>
      <c r="AR196" s="1"/>
    </row>
    <row r="197" spans="1:44" ht="7.05" customHeight="1" x14ac:dyDescent="0.25">
      <c r="A197" s="1"/>
      <c r="B197" s="1"/>
      <c r="C197" s="1"/>
      <c r="D197" s="1"/>
      <c r="E197" s="1"/>
      <c r="F197" s="84">
        <v>0</v>
      </c>
      <c r="G197" s="5"/>
      <c r="H197" s="1"/>
      <c r="I197" s="1"/>
      <c r="J197" s="1"/>
      <c r="K197" s="1"/>
      <c r="L197" s="1"/>
      <c r="M197" s="5"/>
      <c r="N197" s="1"/>
      <c r="O197" s="1"/>
      <c r="P197" s="1"/>
      <c r="Q197" s="1"/>
      <c r="R197" s="1"/>
      <c r="S197" s="5"/>
      <c r="T197" s="1"/>
      <c r="U197" s="32"/>
      <c r="V197" s="1"/>
      <c r="W197" s="16"/>
      <c r="X197" s="13"/>
      <c r="Y197" s="69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"/>
      <c r="AR197" s="1"/>
    </row>
    <row r="198" spans="1:44" s="4" customFormat="1" x14ac:dyDescent="0.25">
      <c r="A198" s="3"/>
      <c r="B198" s="3"/>
      <c r="C198" s="3"/>
      <c r="D198" s="3"/>
      <c r="E198" s="3"/>
      <c r="F198" s="88">
        <v>0</v>
      </c>
      <c r="G198" s="23" t="s">
        <v>8</v>
      </c>
      <c r="H198" s="3" t="s">
        <v>77</v>
      </c>
      <c r="I198" s="3"/>
      <c r="J198" s="3"/>
      <c r="K198" s="3"/>
      <c r="L198" s="3"/>
      <c r="M198" s="5"/>
      <c r="N198" s="3" t="s">
        <v>5</v>
      </c>
      <c r="O198" s="3"/>
      <c r="P198" s="3"/>
      <c r="Q198" s="3" t="s">
        <v>103</v>
      </c>
      <c r="R198" s="3"/>
      <c r="S198" s="5"/>
      <c r="T198" s="3"/>
      <c r="U198" s="32"/>
      <c r="V198" s="3"/>
      <c r="W198" s="16">
        <f>SUM($Y198:$AQ198)</f>
        <v>0</v>
      </c>
      <c r="X198" s="16"/>
      <c r="Y198" s="69"/>
      <c r="Z198" s="17"/>
      <c r="AA198" s="17">
        <f>IF(AA$6="",0,AA120-AA124)</f>
        <v>0</v>
      </c>
      <c r="AB198" s="17">
        <f t="shared" ref="AB198:AP198" si="22">IF(AB$6="",0,AB120-AB124)</f>
        <v>0</v>
      </c>
      <c r="AC198" s="17">
        <f t="shared" si="22"/>
        <v>0</v>
      </c>
      <c r="AD198" s="17">
        <f t="shared" si="22"/>
        <v>0</v>
      </c>
      <c r="AE198" s="17">
        <f t="shared" si="22"/>
        <v>0</v>
      </c>
      <c r="AF198" s="17">
        <f t="shared" si="22"/>
        <v>0</v>
      </c>
      <c r="AG198" s="17">
        <f t="shared" si="22"/>
        <v>0</v>
      </c>
      <c r="AH198" s="17">
        <f t="shared" si="22"/>
        <v>0</v>
      </c>
      <c r="AI198" s="17">
        <f t="shared" si="22"/>
        <v>0</v>
      </c>
      <c r="AJ198" s="17">
        <f t="shared" si="22"/>
        <v>0</v>
      </c>
      <c r="AK198" s="17">
        <f t="shared" si="22"/>
        <v>0</v>
      </c>
      <c r="AL198" s="17">
        <f t="shared" si="22"/>
        <v>0</v>
      </c>
      <c r="AM198" s="17">
        <f t="shared" si="22"/>
        <v>0</v>
      </c>
      <c r="AN198" s="17">
        <f t="shared" si="22"/>
        <v>0</v>
      </c>
      <c r="AO198" s="17">
        <f t="shared" si="22"/>
        <v>0</v>
      </c>
      <c r="AP198" s="17">
        <f t="shared" si="22"/>
        <v>0</v>
      </c>
      <c r="AQ198" s="3"/>
      <c r="AR198" s="3"/>
    </row>
    <row r="199" spans="1:44" ht="4.05" customHeight="1" x14ac:dyDescent="0.25">
      <c r="A199" s="1"/>
      <c r="B199" s="1"/>
      <c r="C199" s="1"/>
      <c r="D199" s="1"/>
      <c r="E199" s="1"/>
      <c r="F199" s="84">
        <v>0</v>
      </c>
      <c r="G199" s="5"/>
      <c r="H199" s="24"/>
      <c r="I199" s="24"/>
      <c r="J199" s="24"/>
      <c r="K199" s="24"/>
      <c r="L199" s="1"/>
      <c r="M199" s="5"/>
      <c r="N199" s="24"/>
      <c r="O199" s="1"/>
      <c r="P199" s="1"/>
      <c r="Q199" s="1"/>
      <c r="R199" s="1"/>
      <c r="S199" s="5"/>
      <c r="T199" s="1"/>
      <c r="U199" s="32"/>
      <c r="V199" s="1"/>
      <c r="W199" s="24"/>
      <c r="X199" s="13"/>
      <c r="Y199" s="69"/>
      <c r="Z199" s="1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1"/>
      <c r="AR199" s="1"/>
    </row>
    <row r="200" spans="1:44" ht="7.05" customHeight="1" x14ac:dyDescent="0.25">
      <c r="A200" s="1"/>
      <c r="B200" s="1"/>
      <c r="C200" s="1"/>
      <c r="D200" s="1"/>
      <c r="E200" s="1"/>
      <c r="F200" s="84">
        <v>0</v>
      </c>
      <c r="G200" s="5"/>
      <c r="H200" s="1"/>
      <c r="I200" s="1"/>
      <c r="J200" s="1"/>
      <c r="K200" s="1"/>
      <c r="L200" s="1"/>
      <c r="M200" s="5"/>
      <c r="N200" s="1"/>
      <c r="O200" s="1"/>
      <c r="P200" s="1"/>
      <c r="Q200" s="1"/>
      <c r="R200" s="1"/>
      <c r="S200" s="5"/>
      <c r="T200" s="1"/>
      <c r="U200" s="32"/>
      <c r="V200" s="1"/>
      <c r="W200" s="16"/>
      <c r="X200" s="13"/>
      <c r="Y200" s="69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"/>
      <c r="AR200" s="1"/>
    </row>
    <row r="201" spans="1:44" s="31" customFormat="1" x14ac:dyDescent="0.25">
      <c r="A201" s="26"/>
      <c r="B201" s="26"/>
      <c r="C201" s="26"/>
      <c r="D201" s="26"/>
      <c r="E201" s="26"/>
      <c r="F201" s="89"/>
      <c r="G201" s="27" t="s">
        <v>8</v>
      </c>
      <c r="H201" s="26"/>
      <c r="I201" s="26" t="s">
        <v>78</v>
      </c>
      <c r="J201" s="26"/>
      <c r="K201" s="26"/>
      <c r="L201" s="26"/>
      <c r="M201" s="27"/>
      <c r="N201" s="26"/>
      <c r="O201" s="26"/>
      <c r="P201" s="26"/>
      <c r="Q201" s="42" t="s">
        <v>24</v>
      </c>
      <c r="R201" s="26"/>
      <c r="S201" s="27" t="s">
        <v>8</v>
      </c>
      <c r="T201" s="43"/>
      <c r="U201" s="34"/>
      <c r="V201" s="26"/>
      <c r="W201" s="28"/>
      <c r="X201" s="29"/>
      <c r="Y201" s="7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26"/>
      <c r="AR201" s="26"/>
    </row>
    <row r="202" spans="1:44" ht="4.05" customHeight="1" x14ac:dyDescent="0.25">
      <c r="A202" s="1"/>
      <c r="B202" s="1"/>
      <c r="C202" s="1"/>
      <c r="D202" s="1"/>
      <c r="E202" s="1"/>
      <c r="F202" s="84">
        <v>0</v>
      </c>
      <c r="G202" s="5"/>
      <c r="H202" s="1"/>
      <c r="I202" s="1"/>
      <c r="J202" s="1"/>
      <c r="K202" s="1"/>
      <c r="L202" s="1"/>
      <c r="M202" s="5"/>
      <c r="N202" s="1"/>
      <c r="O202" s="1"/>
      <c r="P202" s="1"/>
      <c r="Q202" s="1"/>
      <c r="R202" s="1"/>
      <c r="S202" s="5"/>
      <c r="T202" s="1"/>
      <c r="U202" s="32"/>
      <c r="V202" s="1"/>
      <c r="W202" s="16"/>
      <c r="X202" s="13"/>
      <c r="Y202" s="69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"/>
      <c r="AR202" s="1"/>
    </row>
    <row r="203" spans="1:44" s="57" customFormat="1" x14ac:dyDescent="0.25">
      <c r="A203" s="52"/>
      <c r="B203" s="52"/>
      <c r="C203" s="52"/>
      <c r="D203" s="52"/>
      <c r="E203" s="52"/>
      <c r="F203" s="88">
        <v>0</v>
      </c>
      <c r="G203" s="53" t="s">
        <v>8</v>
      </c>
      <c r="H203" s="52" t="s">
        <v>79</v>
      </c>
      <c r="I203" s="52"/>
      <c r="J203" s="52"/>
      <c r="K203" s="52"/>
      <c r="L203" s="52"/>
      <c r="M203" s="54" t="s">
        <v>8</v>
      </c>
      <c r="N203" s="52" t="s">
        <v>80</v>
      </c>
      <c r="O203" s="52"/>
      <c r="P203" s="52"/>
      <c r="Q203" s="52" t="s">
        <v>103</v>
      </c>
      <c r="R203" s="52"/>
      <c r="S203" s="54"/>
      <c r="T203" s="52"/>
      <c r="U203" s="54"/>
      <c r="V203" s="52"/>
      <c r="W203" s="55">
        <f>SUM($Y203:$AQ203)</f>
        <v>0</v>
      </c>
      <c r="X203" s="55"/>
      <c r="Y203" s="69"/>
      <c r="Z203" s="56"/>
      <c r="AA203" s="56">
        <f>IF(AA$6="",0,T201*SUM(AA14:AC14))</f>
        <v>0</v>
      </c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2"/>
      <c r="AR203" s="52"/>
    </row>
    <row r="204" spans="1:44" ht="4.05" customHeight="1" x14ac:dyDescent="0.25">
      <c r="A204" s="1"/>
      <c r="B204" s="1"/>
      <c r="C204" s="1"/>
      <c r="D204" s="1"/>
      <c r="E204" s="1"/>
      <c r="F204" s="84">
        <v>0</v>
      </c>
      <c r="G204" s="5"/>
      <c r="H204" s="59"/>
      <c r="I204" s="59"/>
      <c r="J204" s="59"/>
      <c r="K204" s="59"/>
      <c r="L204" s="1"/>
      <c r="M204" s="5"/>
      <c r="N204" s="59"/>
      <c r="O204" s="1"/>
      <c r="P204" s="1"/>
      <c r="Q204" s="1"/>
      <c r="R204" s="1"/>
      <c r="S204" s="5"/>
      <c r="T204" s="1"/>
      <c r="U204" s="32"/>
      <c r="V204" s="1"/>
      <c r="W204" s="59"/>
      <c r="X204" s="13"/>
      <c r="Y204" s="69"/>
      <c r="Z204" s="14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1"/>
      <c r="AR204" s="1"/>
    </row>
    <row r="205" spans="1:44" ht="4.05" customHeight="1" x14ac:dyDescent="0.25">
      <c r="A205" s="1"/>
      <c r="B205" s="1"/>
      <c r="C205" s="1"/>
      <c r="D205" s="1"/>
      <c r="E205" s="1"/>
      <c r="F205" s="84">
        <v>0</v>
      </c>
      <c r="G205" s="5"/>
      <c r="H205" s="1"/>
      <c r="I205" s="1"/>
      <c r="J205" s="1"/>
      <c r="K205" s="1"/>
      <c r="L205" s="1"/>
      <c r="M205" s="5"/>
      <c r="N205" s="1"/>
      <c r="O205" s="1"/>
      <c r="P205" s="1"/>
      <c r="Q205" s="1"/>
      <c r="R205" s="1"/>
      <c r="S205" s="5"/>
      <c r="T205" s="1"/>
      <c r="U205" s="32"/>
      <c r="V205" s="1"/>
      <c r="W205" s="16"/>
      <c r="X205" s="13"/>
      <c r="Y205" s="69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"/>
      <c r="AR205" s="1"/>
    </row>
    <row r="206" spans="1:44" ht="12.6" thickBot="1" x14ac:dyDescent="0.3">
      <c r="A206" s="1"/>
      <c r="B206" s="1"/>
      <c r="C206" s="1"/>
      <c r="D206" s="1"/>
      <c r="E206" s="1"/>
      <c r="F206" s="84"/>
      <c r="G206" s="5" t="s">
        <v>8</v>
      </c>
      <c r="H206" s="1"/>
      <c r="I206" s="1" t="s">
        <v>81</v>
      </c>
      <c r="J206" s="1"/>
      <c r="K206" s="1"/>
      <c r="L206" s="1"/>
      <c r="M206" s="5" t="s">
        <v>8</v>
      </c>
      <c r="N206" s="66" t="s">
        <v>82</v>
      </c>
      <c r="O206" s="1"/>
      <c r="P206" s="1"/>
      <c r="Q206" s="1" t="s">
        <v>65</v>
      </c>
      <c r="R206" s="1"/>
      <c r="S206" s="5" t="s">
        <v>8</v>
      </c>
      <c r="T206" s="25"/>
      <c r="U206" s="32"/>
      <c r="V206" s="1"/>
      <c r="W206" s="16"/>
      <c r="X206" s="13"/>
      <c r="Y206" s="69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"/>
      <c r="AR206" s="1"/>
    </row>
    <row r="207" spans="1:44" ht="4.05" customHeight="1" thickTop="1" x14ac:dyDescent="0.25">
      <c r="A207" s="1"/>
      <c r="B207" s="1"/>
      <c r="C207" s="1"/>
      <c r="D207" s="1"/>
      <c r="E207" s="1"/>
      <c r="F207" s="84">
        <v>0</v>
      </c>
      <c r="G207" s="5"/>
      <c r="H207" s="1"/>
      <c r="I207" s="1"/>
      <c r="J207" s="1"/>
      <c r="K207" s="1"/>
      <c r="L207" s="1"/>
      <c r="M207" s="5"/>
      <c r="N207" s="1"/>
      <c r="O207" s="1"/>
      <c r="P207" s="1"/>
      <c r="Q207" s="1"/>
      <c r="R207" s="1"/>
      <c r="S207" s="5"/>
      <c r="T207" s="1"/>
      <c r="U207" s="32"/>
      <c r="V207" s="1"/>
      <c r="W207" s="16"/>
      <c r="X207" s="13"/>
      <c r="Y207" s="69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"/>
      <c r="AR207" s="1"/>
    </row>
    <row r="208" spans="1:44" s="57" customFormat="1" x14ac:dyDescent="0.25">
      <c r="A208" s="52"/>
      <c r="B208" s="52"/>
      <c r="C208" s="52"/>
      <c r="D208" s="52"/>
      <c r="E208" s="52"/>
      <c r="F208" s="88">
        <v>0</v>
      </c>
      <c r="G208" s="53" t="s">
        <v>8</v>
      </c>
      <c r="H208" s="52" t="s">
        <v>82</v>
      </c>
      <c r="I208" s="52"/>
      <c r="J208" s="52"/>
      <c r="K208" s="52"/>
      <c r="L208" s="52"/>
      <c r="M208" s="54"/>
      <c r="N208" s="52" t="str">
        <f>N203</f>
        <v>ОС, торговые марки, лицензии и т.п.</v>
      </c>
      <c r="O208" s="52"/>
      <c r="P208" s="52"/>
      <c r="Q208" s="52" t="s">
        <v>103</v>
      </c>
      <c r="R208" s="52"/>
      <c r="S208" s="54"/>
      <c r="T208" s="52"/>
      <c r="U208" s="54"/>
      <c r="V208" s="52"/>
      <c r="W208" s="55">
        <f>SUM($Y208:$AQ208)</f>
        <v>0</v>
      </c>
      <c r="X208" s="55"/>
      <c r="Y208" s="69"/>
      <c r="Z208" s="56"/>
      <c r="AA208" s="56">
        <f>IF(AA$6="",0,IF(SUM($Y208:Z208)&gt;=$W203,0,IF(OR($T206=0,$T206=""),0,$AA203/$T206)))</f>
        <v>0</v>
      </c>
      <c r="AB208" s="56">
        <f>IF(AB$6="",0,IF(SUM($Y208:AA208)&gt;=$W203,0,IF(OR($T206=0,$T206=""),0,$AA203/$T206)))</f>
        <v>0</v>
      </c>
      <c r="AC208" s="56">
        <f>IF(AC$6="",0,IF(SUM($Y208:AB208)&gt;=$W203,0,IF(OR($T206=0,$T206=""),0,$AA203/$T206)))</f>
        <v>0</v>
      </c>
      <c r="AD208" s="56">
        <f>IF(AD$6="",0,IF(SUM($Y208:AC208)&gt;=$W203,0,IF(OR($T206=0,$T206=""),0,$AA203/$T206)))</f>
        <v>0</v>
      </c>
      <c r="AE208" s="56">
        <f>IF(AE$6="",0,IF(SUM($Y208:AD208)&gt;=$W203,0,IF(OR($T206=0,$T206=""),0,$AA203/$T206)))</f>
        <v>0</v>
      </c>
      <c r="AF208" s="56">
        <f>IF(AF$6="",0,IF(SUM($Y208:AE208)&gt;=$W203,0,IF(OR($T206=0,$T206=""),0,$AA203/$T206)))</f>
        <v>0</v>
      </c>
      <c r="AG208" s="56">
        <f>IF(AG$6="",0,IF(SUM($Y208:AF208)&gt;=$W203,0,IF(OR($T206=0,$T206=""),0,$AA203/$T206)))</f>
        <v>0</v>
      </c>
      <c r="AH208" s="56">
        <f>IF(AH$6="",0,IF(SUM($Y208:AG208)&gt;=$W203,0,IF(OR($T206=0,$T206=""),0,$AA203/$T206)))</f>
        <v>0</v>
      </c>
      <c r="AI208" s="56">
        <f>IF(AI$6="",0,IF(SUM($Y208:AH208)&gt;=$W203,0,IF(OR($T206=0,$T206=""),0,$AA203/$T206)))</f>
        <v>0</v>
      </c>
      <c r="AJ208" s="56">
        <f>IF(AJ$6="",0,IF(SUM($Y208:AI208)&gt;=$W203,0,IF(OR($T206=0,$T206=""),0,$AA203/$T206)))</f>
        <v>0</v>
      </c>
      <c r="AK208" s="56">
        <f>IF(AK$6="",0,IF(SUM($Y208:AJ208)&gt;=$W203,0,IF(OR($T206=0,$T206=""),0,$AA203/$T206)))</f>
        <v>0</v>
      </c>
      <c r="AL208" s="56">
        <f>IF(AL$6="",0,IF(SUM($Y208:AK208)&gt;=$W203,0,IF(OR($T206=0,$T206=""),0,$AA203/$T206)))</f>
        <v>0</v>
      </c>
      <c r="AM208" s="56">
        <f>IF(AM$6="",0,IF(SUM($Y208:AL208)&gt;=$W203,0,IF(OR($T206=0,$T206=""),0,$AA203/$T206)))</f>
        <v>0</v>
      </c>
      <c r="AN208" s="56">
        <f>IF(AN$6="",0,IF(SUM($Y208:AM208)&gt;=$W203,0,IF(OR($T206=0,$T206=""),0,$AA203/$T206)))</f>
        <v>0</v>
      </c>
      <c r="AO208" s="56">
        <f>IF(AO$6="",0,IF(SUM($Y208:AN208)&gt;=$W203,0,IF(OR($T206=0,$T206=""),0,$AA203/$T206)))</f>
        <v>0</v>
      </c>
      <c r="AP208" s="56">
        <f>IF(AP$6="",0,IF(SUM($Y208:AO208)&gt;=$W203,0,IF(OR($T206=0,$T206=""),0,$AA203/$T206)))</f>
        <v>0</v>
      </c>
      <c r="AQ208" s="52"/>
      <c r="AR208" s="52"/>
    </row>
    <row r="209" spans="1:44" ht="4.05" customHeight="1" x14ac:dyDescent="0.25">
      <c r="A209" s="1"/>
      <c r="B209" s="1"/>
      <c r="C209" s="1"/>
      <c r="D209" s="1"/>
      <c r="E209" s="1"/>
      <c r="F209" s="84">
        <v>0</v>
      </c>
      <c r="G209" s="5"/>
      <c r="H209" s="59"/>
      <c r="I209" s="59"/>
      <c r="J209" s="59"/>
      <c r="K209" s="59"/>
      <c r="L209" s="1"/>
      <c r="M209" s="5"/>
      <c r="N209" s="59"/>
      <c r="O209" s="1"/>
      <c r="P209" s="1"/>
      <c r="Q209" s="1"/>
      <c r="R209" s="1"/>
      <c r="S209" s="5"/>
      <c r="T209" s="1"/>
      <c r="U209" s="32"/>
      <c r="V209" s="1"/>
      <c r="W209" s="59"/>
      <c r="X209" s="13"/>
      <c r="Y209" s="69"/>
      <c r="Z209" s="14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1"/>
      <c r="AR209" s="1"/>
    </row>
    <row r="210" spans="1:44" ht="4.05" customHeight="1" x14ac:dyDescent="0.25">
      <c r="A210" s="1"/>
      <c r="B210" s="1"/>
      <c r="C210" s="1"/>
      <c r="D210" s="1"/>
      <c r="E210" s="1"/>
      <c r="F210" s="84">
        <v>0</v>
      </c>
      <c r="G210" s="5"/>
      <c r="H210" s="1"/>
      <c r="I210" s="1"/>
      <c r="J210" s="1"/>
      <c r="K210" s="1"/>
      <c r="L210" s="1"/>
      <c r="M210" s="5"/>
      <c r="N210" s="1"/>
      <c r="O210" s="1"/>
      <c r="P210" s="1"/>
      <c r="Q210" s="1"/>
      <c r="R210" s="1"/>
      <c r="S210" s="5"/>
      <c r="T210" s="1"/>
      <c r="U210" s="32"/>
      <c r="V210" s="1"/>
      <c r="W210" s="16"/>
      <c r="X210" s="13"/>
      <c r="Y210" s="69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"/>
      <c r="AR210" s="1"/>
    </row>
    <row r="211" spans="1:44" s="31" customFormat="1" x14ac:dyDescent="0.25">
      <c r="A211" s="26"/>
      <c r="B211" s="26"/>
      <c r="C211" s="26"/>
      <c r="D211" s="26"/>
      <c r="E211" s="26"/>
      <c r="F211" s="89"/>
      <c r="G211" s="27" t="s">
        <v>8</v>
      </c>
      <c r="H211" s="26"/>
      <c r="I211" s="26" t="s">
        <v>83</v>
      </c>
      <c r="J211" s="26"/>
      <c r="K211" s="26"/>
      <c r="L211" s="26"/>
      <c r="M211" s="27"/>
      <c r="N211" s="26"/>
      <c r="O211" s="26"/>
      <c r="P211" s="26"/>
      <c r="Q211" s="42" t="s">
        <v>24</v>
      </c>
      <c r="R211" s="26"/>
      <c r="S211" s="27" t="s">
        <v>8</v>
      </c>
      <c r="T211" s="43"/>
      <c r="U211" s="34"/>
      <c r="V211" s="26"/>
      <c r="W211" s="28"/>
      <c r="X211" s="29"/>
      <c r="Y211" s="7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26"/>
      <c r="AR211" s="26"/>
    </row>
    <row r="212" spans="1:44" ht="4.05" customHeight="1" x14ac:dyDescent="0.25">
      <c r="A212" s="1"/>
      <c r="B212" s="1"/>
      <c r="C212" s="1"/>
      <c r="D212" s="1"/>
      <c r="E212" s="1"/>
      <c r="F212" s="84">
        <v>0</v>
      </c>
      <c r="G212" s="5"/>
      <c r="H212" s="1"/>
      <c r="I212" s="1"/>
      <c r="J212" s="1"/>
      <c r="K212" s="1"/>
      <c r="L212" s="1"/>
      <c r="M212" s="5"/>
      <c r="N212" s="1"/>
      <c r="O212" s="1"/>
      <c r="P212" s="1"/>
      <c r="Q212" s="1"/>
      <c r="R212" s="1"/>
      <c r="S212" s="5"/>
      <c r="T212" s="1"/>
      <c r="U212" s="32"/>
      <c r="V212" s="1"/>
      <c r="W212" s="16"/>
      <c r="X212" s="13"/>
      <c r="Y212" s="69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"/>
      <c r="AR212" s="1"/>
    </row>
    <row r="213" spans="1:44" s="57" customFormat="1" x14ac:dyDescent="0.25">
      <c r="A213" s="52"/>
      <c r="B213" s="52"/>
      <c r="C213" s="52"/>
      <c r="D213" s="52"/>
      <c r="E213" s="52"/>
      <c r="F213" s="88">
        <v>0</v>
      </c>
      <c r="G213" s="53" t="s">
        <v>8</v>
      </c>
      <c r="H213" s="52" t="s">
        <v>84</v>
      </c>
      <c r="I213" s="52"/>
      <c r="J213" s="52"/>
      <c r="K213" s="52"/>
      <c r="L213" s="52"/>
      <c r="M213" s="54"/>
      <c r="N213" s="52"/>
      <c r="O213" s="52"/>
      <c r="P213" s="52"/>
      <c r="Q213" s="52" t="s">
        <v>103</v>
      </c>
      <c r="R213" s="52"/>
      <c r="S213" s="54"/>
      <c r="T213" s="52"/>
      <c r="U213" s="54"/>
      <c r="V213" s="52"/>
      <c r="W213" s="55">
        <f>SUM($Y213:$AQ213)</f>
        <v>0</v>
      </c>
      <c r="X213" s="55"/>
      <c r="Y213" s="69"/>
      <c r="Z213" s="56"/>
      <c r="AA213" s="56">
        <f>IF(AA$6="",0,$T211*AA14)</f>
        <v>0</v>
      </c>
      <c r="AB213" s="56">
        <f t="shared" ref="AB213:AP213" si="23">IF(AB$6="",0,$T211*AB14)</f>
        <v>0</v>
      </c>
      <c r="AC213" s="56">
        <f t="shared" si="23"/>
        <v>0</v>
      </c>
      <c r="AD213" s="56">
        <f t="shared" si="23"/>
        <v>0</v>
      </c>
      <c r="AE213" s="56">
        <f t="shared" si="23"/>
        <v>0</v>
      </c>
      <c r="AF213" s="56">
        <f t="shared" si="23"/>
        <v>0</v>
      </c>
      <c r="AG213" s="56">
        <f t="shared" si="23"/>
        <v>0</v>
      </c>
      <c r="AH213" s="56">
        <f t="shared" si="23"/>
        <v>0</v>
      </c>
      <c r="AI213" s="56">
        <f t="shared" si="23"/>
        <v>0</v>
      </c>
      <c r="AJ213" s="56">
        <f t="shared" si="23"/>
        <v>0</v>
      </c>
      <c r="AK213" s="56">
        <f t="shared" si="23"/>
        <v>0</v>
      </c>
      <c r="AL213" s="56">
        <f t="shared" si="23"/>
        <v>0</v>
      </c>
      <c r="AM213" s="56">
        <f t="shared" si="23"/>
        <v>0</v>
      </c>
      <c r="AN213" s="56">
        <f t="shared" si="23"/>
        <v>0</v>
      </c>
      <c r="AO213" s="56">
        <f t="shared" si="23"/>
        <v>0</v>
      </c>
      <c r="AP213" s="56">
        <f t="shared" si="23"/>
        <v>0</v>
      </c>
      <c r="AQ213" s="52"/>
      <c r="AR213" s="52"/>
    </row>
    <row r="214" spans="1:44" ht="4.05" customHeight="1" x14ac:dyDescent="0.25">
      <c r="A214" s="1"/>
      <c r="B214" s="1"/>
      <c r="C214" s="1"/>
      <c r="D214" s="1"/>
      <c r="E214" s="1"/>
      <c r="F214" s="84">
        <v>0</v>
      </c>
      <c r="G214" s="5"/>
      <c r="H214" s="59"/>
      <c r="I214" s="59"/>
      <c r="J214" s="59"/>
      <c r="K214" s="59"/>
      <c r="L214" s="1"/>
      <c r="M214" s="5"/>
      <c r="N214" s="59"/>
      <c r="O214" s="1"/>
      <c r="P214" s="1"/>
      <c r="Q214" s="1"/>
      <c r="R214" s="1"/>
      <c r="S214" s="5"/>
      <c r="T214" s="1"/>
      <c r="U214" s="32"/>
      <c r="V214" s="1"/>
      <c r="W214" s="59"/>
      <c r="X214" s="13"/>
      <c r="Y214" s="69"/>
      <c r="Z214" s="14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1"/>
      <c r="AR214" s="1"/>
    </row>
    <row r="215" spans="1:44" ht="4.05" customHeight="1" x14ac:dyDescent="0.25">
      <c r="A215" s="1"/>
      <c r="B215" s="1"/>
      <c r="C215" s="1"/>
      <c r="D215" s="1"/>
      <c r="E215" s="1"/>
      <c r="F215" s="84">
        <v>0</v>
      </c>
      <c r="G215" s="5"/>
      <c r="H215" s="1"/>
      <c r="I215" s="1"/>
      <c r="J215" s="1"/>
      <c r="K215" s="1"/>
      <c r="L215" s="1"/>
      <c r="M215" s="5"/>
      <c r="N215" s="1"/>
      <c r="O215" s="1"/>
      <c r="P215" s="1"/>
      <c r="Q215" s="1"/>
      <c r="R215" s="1"/>
      <c r="S215" s="5"/>
      <c r="T215" s="1"/>
      <c r="U215" s="32"/>
      <c r="V215" s="1"/>
      <c r="W215" s="16"/>
      <c r="X215" s="13"/>
      <c r="Y215" s="69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"/>
      <c r="AR215" s="1"/>
    </row>
    <row r="216" spans="1:44" ht="7.05" customHeight="1" x14ac:dyDescent="0.25">
      <c r="A216" s="1"/>
      <c r="B216" s="1"/>
      <c r="C216" s="1"/>
      <c r="D216" s="1"/>
      <c r="E216" s="1"/>
      <c r="F216" s="84">
        <v>0</v>
      </c>
      <c r="G216" s="5"/>
      <c r="H216" s="1"/>
      <c r="I216" s="1"/>
      <c r="J216" s="1"/>
      <c r="K216" s="1"/>
      <c r="L216" s="1"/>
      <c r="M216" s="5"/>
      <c r="N216" s="1"/>
      <c r="O216" s="1"/>
      <c r="P216" s="1"/>
      <c r="Q216" s="1"/>
      <c r="R216" s="1"/>
      <c r="S216" s="5"/>
      <c r="T216" s="1"/>
      <c r="U216" s="32"/>
      <c r="V216" s="1"/>
      <c r="W216" s="16"/>
      <c r="X216" s="13"/>
      <c r="Y216" s="69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"/>
      <c r="AR216" s="1"/>
    </row>
    <row r="217" spans="1:44" s="4" customFormat="1" x14ac:dyDescent="0.25">
      <c r="A217" s="3"/>
      <c r="B217" s="3"/>
      <c r="C217" s="3"/>
      <c r="D217" s="3"/>
      <c r="E217" s="3"/>
      <c r="F217" s="88">
        <v>0</v>
      </c>
      <c r="G217" s="23" t="s">
        <v>8</v>
      </c>
      <c r="H217" s="3" t="s">
        <v>85</v>
      </c>
      <c r="I217" s="3"/>
      <c r="J217" s="3"/>
      <c r="K217" s="3"/>
      <c r="L217" s="3"/>
      <c r="M217" s="5"/>
      <c r="N217" s="3" t="s">
        <v>5</v>
      </c>
      <c r="O217" s="3"/>
      <c r="P217" s="3"/>
      <c r="Q217" s="3" t="s">
        <v>103</v>
      </c>
      <c r="R217" s="3"/>
      <c r="S217" s="5"/>
      <c r="T217" s="3"/>
      <c r="U217" s="32"/>
      <c r="V217" s="3"/>
      <c r="W217" s="16">
        <f>SUM($Y217:$AQ217)</f>
        <v>0</v>
      </c>
      <c r="X217" s="16"/>
      <c r="Y217" s="69"/>
      <c r="Z217" s="17"/>
      <c r="AA217" s="17">
        <f>IF(AA$6="",0,AA198-AA208-AA213)</f>
        <v>0</v>
      </c>
      <c r="AB217" s="17">
        <f t="shared" ref="AB217:AP217" si="24">IF(AB$6="",0,AB198-AB208-AB213)</f>
        <v>0</v>
      </c>
      <c r="AC217" s="17">
        <f t="shared" si="24"/>
        <v>0</v>
      </c>
      <c r="AD217" s="17">
        <f t="shared" si="24"/>
        <v>0</v>
      </c>
      <c r="AE217" s="17">
        <f t="shared" si="24"/>
        <v>0</v>
      </c>
      <c r="AF217" s="17">
        <f t="shared" si="24"/>
        <v>0</v>
      </c>
      <c r="AG217" s="17">
        <f t="shared" si="24"/>
        <v>0</v>
      </c>
      <c r="AH217" s="17">
        <f t="shared" si="24"/>
        <v>0</v>
      </c>
      <c r="AI217" s="17">
        <f t="shared" si="24"/>
        <v>0</v>
      </c>
      <c r="AJ217" s="17">
        <f t="shared" si="24"/>
        <v>0</v>
      </c>
      <c r="AK217" s="17">
        <f t="shared" si="24"/>
        <v>0</v>
      </c>
      <c r="AL217" s="17">
        <f t="shared" si="24"/>
        <v>0</v>
      </c>
      <c r="AM217" s="17">
        <f t="shared" si="24"/>
        <v>0</v>
      </c>
      <c r="AN217" s="17">
        <f t="shared" si="24"/>
        <v>0</v>
      </c>
      <c r="AO217" s="17">
        <f t="shared" si="24"/>
        <v>0</v>
      </c>
      <c r="AP217" s="17">
        <f t="shared" si="24"/>
        <v>0</v>
      </c>
      <c r="AQ217" s="3"/>
      <c r="AR217" s="3"/>
    </row>
    <row r="218" spans="1:44" ht="4.05" customHeight="1" x14ac:dyDescent="0.25">
      <c r="A218" s="1"/>
      <c r="B218" s="1"/>
      <c r="C218" s="1"/>
      <c r="D218" s="1"/>
      <c r="E218" s="1"/>
      <c r="F218" s="84">
        <v>0</v>
      </c>
      <c r="G218" s="5"/>
      <c r="H218" s="24"/>
      <c r="I218" s="24"/>
      <c r="J218" s="24"/>
      <c r="K218" s="24"/>
      <c r="L218" s="1"/>
      <c r="M218" s="5"/>
      <c r="N218" s="24"/>
      <c r="O218" s="1"/>
      <c r="P218" s="1"/>
      <c r="Q218" s="1"/>
      <c r="R218" s="1"/>
      <c r="S218" s="5"/>
      <c r="T218" s="1"/>
      <c r="U218" s="32"/>
      <c r="V218" s="1"/>
      <c r="W218" s="24"/>
      <c r="X218" s="13"/>
      <c r="Y218" s="69"/>
      <c r="Z218" s="1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1"/>
      <c r="AR218" s="1"/>
    </row>
    <row r="219" spans="1:44" ht="7.05" customHeight="1" x14ac:dyDescent="0.25">
      <c r="A219" s="1"/>
      <c r="B219" s="1"/>
      <c r="C219" s="1"/>
      <c r="D219" s="1"/>
      <c r="E219" s="1"/>
      <c r="F219" s="84">
        <v>0</v>
      </c>
      <c r="G219" s="5"/>
      <c r="H219" s="1"/>
      <c r="I219" s="1"/>
      <c r="J219" s="1"/>
      <c r="K219" s="1"/>
      <c r="L219" s="1"/>
      <c r="M219" s="5"/>
      <c r="N219" s="1"/>
      <c r="O219" s="1"/>
      <c r="P219" s="1"/>
      <c r="Q219" s="1"/>
      <c r="R219" s="1"/>
      <c r="S219" s="5"/>
      <c r="T219" s="1"/>
      <c r="U219" s="32"/>
      <c r="V219" s="1"/>
      <c r="W219" s="16"/>
      <c r="X219" s="13"/>
      <c r="Y219" s="69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"/>
      <c r="AR219" s="1"/>
    </row>
    <row r="220" spans="1:44" ht="7.05" customHeight="1" x14ac:dyDescent="0.25">
      <c r="A220" s="1"/>
      <c r="B220" s="1"/>
      <c r="C220" s="1"/>
      <c r="D220" s="1"/>
      <c r="E220" s="1"/>
      <c r="F220" s="84">
        <v>0</v>
      </c>
      <c r="G220" s="5"/>
      <c r="H220" s="1"/>
      <c r="I220" s="1"/>
      <c r="J220" s="1"/>
      <c r="K220" s="1"/>
      <c r="L220" s="1"/>
      <c r="M220" s="5"/>
      <c r="N220" s="1"/>
      <c r="O220" s="1"/>
      <c r="P220" s="1"/>
      <c r="Q220" s="1"/>
      <c r="R220" s="1"/>
      <c r="S220" s="5"/>
      <c r="T220" s="1"/>
      <c r="U220" s="32"/>
      <c r="V220" s="1"/>
      <c r="W220" s="16"/>
      <c r="X220" s="13"/>
      <c r="Y220" s="69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"/>
      <c r="AR220" s="1"/>
    </row>
    <row r="221" spans="1:44" s="4" customFormat="1" x14ac:dyDescent="0.25">
      <c r="A221" s="3"/>
      <c r="B221" s="3"/>
      <c r="C221" s="3"/>
      <c r="D221" s="3"/>
      <c r="E221" s="3"/>
      <c r="F221" s="88">
        <v>0</v>
      </c>
      <c r="G221" s="23" t="s">
        <v>8</v>
      </c>
      <c r="H221" s="3" t="s">
        <v>86</v>
      </c>
      <c r="I221" s="3"/>
      <c r="J221" s="3"/>
      <c r="K221" s="3"/>
      <c r="L221" s="3"/>
      <c r="M221" s="5"/>
      <c r="N221" s="3" t="s">
        <v>5</v>
      </c>
      <c r="O221" s="3"/>
      <c r="P221" s="3"/>
      <c r="Q221" s="3" t="s">
        <v>103</v>
      </c>
      <c r="R221" s="3"/>
      <c r="S221" s="5"/>
      <c r="T221" s="3"/>
      <c r="U221" s="32"/>
      <c r="V221" s="3"/>
      <c r="W221" s="16">
        <f>SUM($Y221:$AQ221)</f>
        <v>0</v>
      </c>
      <c r="X221" s="16"/>
      <c r="Y221" s="69"/>
      <c r="Z221" s="17"/>
      <c r="AA221" s="17">
        <f>IF(AA$6="",0,AA198-AA203-AA213)</f>
        <v>0</v>
      </c>
      <c r="AB221" s="17">
        <f>IF(AB$6="",0,AB198-AB203-AB213)</f>
        <v>0</v>
      </c>
      <c r="AC221" s="17">
        <f t="shared" ref="AC221:AP221" si="25">IF(AC$6="",0,AC198-AC203-AC213)</f>
        <v>0</v>
      </c>
      <c r="AD221" s="17">
        <f t="shared" si="25"/>
        <v>0</v>
      </c>
      <c r="AE221" s="17">
        <f t="shared" si="25"/>
        <v>0</v>
      </c>
      <c r="AF221" s="17">
        <f t="shared" si="25"/>
        <v>0</v>
      </c>
      <c r="AG221" s="17">
        <f t="shared" si="25"/>
        <v>0</v>
      </c>
      <c r="AH221" s="17">
        <f t="shared" si="25"/>
        <v>0</v>
      </c>
      <c r="AI221" s="17">
        <f t="shared" si="25"/>
        <v>0</v>
      </c>
      <c r="AJ221" s="17">
        <f t="shared" si="25"/>
        <v>0</v>
      </c>
      <c r="AK221" s="17">
        <f t="shared" si="25"/>
        <v>0</v>
      </c>
      <c r="AL221" s="17">
        <f t="shared" si="25"/>
        <v>0</v>
      </c>
      <c r="AM221" s="17">
        <f t="shared" si="25"/>
        <v>0</v>
      </c>
      <c r="AN221" s="17">
        <f t="shared" si="25"/>
        <v>0</v>
      </c>
      <c r="AO221" s="17">
        <f t="shared" si="25"/>
        <v>0</v>
      </c>
      <c r="AP221" s="17">
        <f t="shared" si="25"/>
        <v>0</v>
      </c>
      <c r="AQ221" s="3"/>
      <c r="AR221" s="3"/>
    </row>
    <row r="222" spans="1:44" ht="4.05" customHeight="1" x14ac:dyDescent="0.25">
      <c r="A222" s="1"/>
      <c r="B222" s="1"/>
      <c r="C222" s="1"/>
      <c r="D222" s="1"/>
      <c r="E222" s="1"/>
      <c r="F222" s="84">
        <v>0</v>
      </c>
      <c r="G222" s="5"/>
      <c r="H222" s="24"/>
      <c r="I222" s="24"/>
      <c r="J222" s="24"/>
      <c r="K222" s="24"/>
      <c r="L222" s="1"/>
      <c r="M222" s="5"/>
      <c r="N222" s="24"/>
      <c r="O222" s="1"/>
      <c r="P222" s="1"/>
      <c r="Q222" s="1"/>
      <c r="R222" s="1"/>
      <c r="S222" s="5"/>
      <c r="T222" s="1"/>
      <c r="U222" s="32"/>
      <c r="V222" s="1"/>
      <c r="W222" s="24"/>
      <c r="X222" s="13"/>
      <c r="Y222" s="69"/>
      <c r="Z222" s="17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1"/>
      <c r="AR222" s="1"/>
    </row>
    <row r="223" spans="1:44" ht="7.05" customHeight="1" x14ac:dyDescent="0.25">
      <c r="A223" s="1"/>
      <c r="B223" s="1"/>
      <c r="C223" s="1"/>
      <c r="D223" s="1"/>
      <c r="E223" s="1"/>
      <c r="F223" s="84">
        <v>0</v>
      </c>
      <c r="G223" s="5"/>
      <c r="H223" s="1"/>
      <c r="I223" s="1"/>
      <c r="J223" s="1"/>
      <c r="K223" s="1"/>
      <c r="L223" s="1"/>
      <c r="M223" s="5"/>
      <c r="N223" s="1"/>
      <c r="O223" s="1"/>
      <c r="P223" s="1"/>
      <c r="Q223" s="1"/>
      <c r="R223" s="1"/>
      <c r="S223" s="5"/>
      <c r="T223" s="1"/>
      <c r="U223" s="32"/>
      <c r="V223" s="1"/>
      <c r="W223" s="16"/>
      <c r="X223" s="13"/>
      <c r="Y223" s="69"/>
      <c r="Z223" s="17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"/>
      <c r="AR223" s="1"/>
    </row>
    <row r="224" spans="1:44" s="4" customFormat="1" x14ac:dyDescent="0.25">
      <c r="A224" s="3"/>
      <c r="B224" s="3"/>
      <c r="C224" s="3"/>
      <c r="D224" s="3"/>
      <c r="E224" s="3"/>
      <c r="F224" s="88">
        <v>0</v>
      </c>
      <c r="G224" s="23" t="s">
        <v>8</v>
      </c>
      <c r="H224" s="3" t="s">
        <v>86</v>
      </c>
      <c r="I224" s="3"/>
      <c r="J224" s="3"/>
      <c r="K224" s="3"/>
      <c r="L224" s="3"/>
      <c r="M224" s="5"/>
      <c r="N224" s="3" t="s">
        <v>92</v>
      </c>
      <c r="O224" s="3"/>
      <c r="P224" s="3"/>
      <c r="Q224" s="3" t="s">
        <v>103</v>
      </c>
      <c r="R224" s="3"/>
      <c r="S224" s="5"/>
      <c r="T224" s="3"/>
      <c r="U224" s="32"/>
      <c r="V224" s="3"/>
      <c r="W224" s="16">
        <f>SUMIFS($Y224:$AQ224,$Y$6:$AQ$6,MAX($Y$6:$AQ$6))</f>
        <v>0</v>
      </c>
      <c r="X224" s="16"/>
      <c r="Y224" s="69"/>
      <c r="Z224" s="17"/>
      <c r="AA224" s="17">
        <f>IF(AA$6="",0,Z224+AA221)</f>
        <v>0</v>
      </c>
      <c r="AB224" s="17">
        <f t="shared" ref="AB224:AP224" si="26">IF(AB$6="",0,AA224+AB221)</f>
        <v>0</v>
      </c>
      <c r="AC224" s="17">
        <f t="shared" si="26"/>
        <v>0</v>
      </c>
      <c r="AD224" s="17">
        <f t="shared" si="26"/>
        <v>0</v>
      </c>
      <c r="AE224" s="17">
        <f t="shared" si="26"/>
        <v>0</v>
      </c>
      <c r="AF224" s="17">
        <f t="shared" si="26"/>
        <v>0</v>
      </c>
      <c r="AG224" s="17">
        <f t="shared" si="26"/>
        <v>0</v>
      </c>
      <c r="AH224" s="17">
        <f t="shared" si="26"/>
        <v>0</v>
      </c>
      <c r="AI224" s="17">
        <f t="shared" si="26"/>
        <v>0</v>
      </c>
      <c r="AJ224" s="17">
        <f t="shared" si="26"/>
        <v>0</v>
      </c>
      <c r="AK224" s="17">
        <f t="shared" si="26"/>
        <v>0</v>
      </c>
      <c r="AL224" s="17">
        <f t="shared" si="26"/>
        <v>0</v>
      </c>
      <c r="AM224" s="17">
        <f t="shared" si="26"/>
        <v>0</v>
      </c>
      <c r="AN224" s="17">
        <f t="shared" si="26"/>
        <v>0</v>
      </c>
      <c r="AO224" s="17">
        <f t="shared" si="26"/>
        <v>0</v>
      </c>
      <c r="AP224" s="17">
        <f t="shared" si="26"/>
        <v>0</v>
      </c>
      <c r="AQ224" s="3"/>
      <c r="AR224" s="3"/>
    </row>
    <row r="225" spans="1:44" ht="4.05" customHeight="1" x14ac:dyDescent="0.25">
      <c r="A225" s="1"/>
      <c r="B225" s="1"/>
      <c r="C225" s="1"/>
      <c r="D225" s="1"/>
      <c r="E225" s="1"/>
      <c r="F225" s="84">
        <v>0</v>
      </c>
      <c r="G225" s="5"/>
      <c r="H225" s="24"/>
      <c r="I225" s="24"/>
      <c r="J225" s="24"/>
      <c r="K225" s="24"/>
      <c r="L225" s="1"/>
      <c r="M225" s="5"/>
      <c r="N225" s="24"/>
      <c r="O225" s="1"/>
      <c r="P225" s="1"/>
      <c r="Q225" s="1"/>
      <c r="R225" s="1"/>
      <c r="S225" s="5"/>
      <c r="T225" s="1"/>
      <c r="U225" s="32"/>
      <c r="V225" s="1"/>
      <c r="W225" s="24"/>
      <c r="X225" s="13"/>
      <c r="Y225" s="69"/>
      <c r="Z225" s="17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1"/>
      <c r="AR225" s="1"/>
    </row>
    <row r="226" spans="1:44" ht="7.05" customHeight="1" x14ac:dyDescent="0.25">
      <c r="A226" s="1"/>
      <c r="B226" s="1"/>
      <c r="C226" s="1"/>
      <c r="D226" s="1"/>
      <c r="E226" s="1"/>
      <c r="F226" s="84">
        <v>0</v>
      </c>
      <c r="G226" s="5"/>
      <c r="H226" s="1"/>
      <c r="I226" s="1"/>
      <c r="J226" s="1"/>
      <c r="K226" s="1"/>
      <c r="L226" s="1"/>
      <c r="M226" s="5"/>
      <c r="N226" s="1"/>
      <c r="O226" s="1"/>
      <c r="P226" s="1"/>
      <c r="Q226" s="1"/>
      <c r="R226" s="1"/>
      <c r="S226" s="5"/>
      <c r="T226" s="1"/>
      <c r="U226" s="32"/>
      <c r="V226" s="1"/>
      <c r="W226" s="16"/>
      <c r="X226" s="13"/>
      <c r="Y226" s="69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"/>
      <c r="AR226" s="1"/>
    </row>
    <row r="227" spans="1:44" ht="4.05" customHeight="1" x14ac:dyDescent="0.25">
      <c r="A227" s="1"/>
      <c r="B227" s="1"/>
      <c r="C227" s="1"/>
      <c r="D227" s="1"/>
      <c r="E227" s="1"/>
      <c r="F227" s="84">
        <v>0</v>
      </c>
      <c r="G227" s="5"/>
      <c r="H227" s="1"/>
      <c r="I227" s="1"/>
      <c r="J227" s="1"/>
      <c r="K227" s="1"/>
      <c r="L227" s="1"/>
      <c r="M227" s="5"/>
      <c r="N227" s="1"/>
      <c r="O227" s="1"/>
      <c r="P227" s="1"/>
      <c r="Q227" s="1"/>
      <c r="R227" s="1"/>
      <c r="S227" s="5"/>
      <c r="T227" s="1"/>
      <c r="U227" s="32"/>
      <c r="V227" s="1"/>
      <c r="W227" s="16"/>
      <c r="X227" s="13"/>
      <c r="Y227" s="69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"/>
      <c r="AR227" s="1"/>
    </row>
    <row r="228" spans="1:44" s="79" customFormat="1" ht="13.8" x14ac:dyDescent="0.3">
      <c r="A228" s="72"/>
      <c r="B228" s="72"/>
      <c r="C228" s="72"/>
      <c r="D228" s="72"/>
      <c r="E228" s="72"/>
      <c r="F228" s="91">
        <v>0</v>
      </c>
      <c r="G228" s="73" t="s">
        <v>8</v>
      </c>
      <c r="H228" s="72"/>
      <c r="I228" s="72" t="s">
        <v>90</v>
      </c>
      <c r="J228" s="72"/>
      <c r="K228" s="72"/>
      <c r="L228" s="72"/>
      <c r="M228" s="73"/>
      <c r="N228" s="74"/>
      <c r="O228" s="72"/>
      <c r="P228" s="72"/>
      <c r="Q228" s="72" t="s">
        <v>24</v>
      </c>
      <c r="R228" s="72"/>
      <c r="S228" s="73"/>
      <c r="T228" s="1"/>
      <c r="U228" s="75"/>
      <c r="V228" s="72"/>
      <c r="W228" s="80" t="e">
        <f>IRR(AA221:AP221)</f>
        <v>#NUM!</v>
      </c>
      <c r="X228" s="76"/>
      <c r="Y228" s="77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2"/>
      <c r="AR228" s="72"/>
    </row>
    <row r="229" spans="1:44" ht="4.05" customHeight="1" x14ac:dyDescent="0.25">
      <c r="A229" s="1"/>
      <c r="B229" s="1"/>
      <c r="C229" s="1"/>
      <c r="D229" s="1"/>
      <c r="E229" s="1"/>
      <c r="F229" s="84">
        <v>0</v>
      </c>
      <c r="G229" s="5"/>
      <c r="H229" s="1"/>
      <c r="I229" s="24"/>
      <c r="J229" s="24"/>
      <c r="K229" s="24"/>
      <c r="L229" s="1"/>
      <c r="M229" s="5"/>
      <c r="N229" s="71"/>
      <c r="O229" s="1"/>
      <c r="P229" s="1"/>
      <c r="Q229" s="24"/>
      <c r="R229" s="1"/>
      <c r="S229" s="5"/>
      <c r="T229" s="1"/>
      <c r="U229" s="32"/>
      <c r="V229" s="1"/>
      <c r="W229" s="81"/>
      <c r="X229" s="13"/>
      <c r="Y229" s="69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"/>
      <c r="AR229" s="1"/>
    </row>
    <row r="230" spans="1:44" ht="7.05" customHeight="1" x14ac:dyDescent="0.25">
      <c r="A230" s="1"/>
      <c r="B230" s="1"/>
      <c r="C230" s="1"/>
      <c r="D230" s="1"/>
      <c r="E230" s="1"/>
      <c r="F230" s="84">
        <v>0</v>
      </c>
      <c r="G230" s="5"/>
      <c r="H230" s="1"/>
      <c r="I230" s="1"/>
      <c r="J230" s="1"/>
      <c r="K230" s="1"/>
      <c r="L230" s="1"/>
      <c r="M230" s="5"/>
      <c r="N230" s="71"/>
      <c r="O230" s="1"/>
      <c r="P230" s="1"/>
      <c r="Q230" s="1"/>
      <c r="R230" s="1"/>
      <c r="S230" s="5"/>
      <c r="T230" s="1"/>
      <c r="U230" s="32"/>
      <c r="V230" s="1"/>
      <c r="W230" s="16"/>
      <c r="X230" s="13"/>
      <c r="Y230" s="69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"/>
      <c r="AR230" s="1"/>
    </row>
    <row r="231" spans="1:44" ht="4.05" customHeight="1" x14ac:dyDescent="0.25">
      <c r="A231" s="1"/>
      <c r="B231" s="1"/>
      <c r="C231" s="1"/>
      <c r="D231" s="1"/>
      <c r="E231" s="1"/>
      <c r="F231" s="84">
        <v>0</v>
      </c>
      <c r="G231" s="5"/>
      <c r="H231" s="1"/>
      <c r="I231" s="1"/>
      <c r="J231" s="1"/>
      <c r="K231" s="1"/>
      <c r="L231" s="1"/>
      <c r="M231" s="5"/>
      <c r="N231" s="1"/>
      <c r="O231" s="1"/>
      <c r="P231" s="1"/>
      <c r="Q231" s="1"/>
      <c r="R231" s="1"/>
      <c r="S231" s="5"/>
      <c r="T231" s="1"/>
      <c r="U231" s="32"/>
      <c r="V231" s="1"/>
      <c r="W231" s="16"/>
      <c r="X231" s="13"/>
      <c r="Y231" s="69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"/>
      <c r="AR231" s="1"/>
    </row>
    <row r="232" spans="1:44" ht="12.6" thickBot="1" x14ac:dyDescent="0.3">
      <c r="A232" s="1"/>
      <c r="B232" s="1"/>
      <c r="C232" s="1"/>
      <c r="D232" s="1"/>
      <c r="E232" s="1"/>
      <c r="F232" s="84">
        <v>0</v>
      </c>
      <c r="G232" s="5" t="s">
        <v>8</v>
      </c>
      <c r="H232" s="1"/>
      <c r="I232" s="1" t="s">
        <v>88</v>
      </c>
      <c r="J232" s="1"/>
      <c r="K232" s="1"/>
      <c r="L232" s="1"/>
      <c r="M232" s="5" t="s">
        <v>8</v>
      </c>
      <c r="N232" s="66" t="s">
        <v>87</v>
      </c>
      <c r="O232" s="1"/>
      <c r="P232" s="1"/>
      <c r="Q232" s="1" t="s">
        <v>65</v>
      </c>
      <c r="R232" s="1"/>
      <c r="S232" s="5" t="s">
        <v>8</v>
      </c>
      <c r="T232" s="25"/>
      <c r="U232" s="32"/>
      <c r="V232" s="1"/>
      <c r="W232" s="16"/>
      <c r="X232" s="13"/>
      <c r="Y232" s="69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"/>
      <c r="AR232" s="1"/>
    </row>
    <row r="233" spans="1:44" ht="4.05" customHeight="1" thickTop="1" x14ac:dyDescent="0.25">
      <c r="A233" s="1"/>
      <c r="B233" s="1"/>
      <c r="C233" s="1"/>
      <c r="D233" s="1"/>
      <c r="E233" s="1"/>
      <c r="F233" s="84">
        <v>0</v>
      </c>
      <c r="G233" s="5"/>
      <c r="H233" s="1"/>
      <c r="I233" s="1"/>
      <c r="J233" s="1"/>
      <c r="K233" s="1"/>
      <c r="L233" s="1"/>
      <c r="M233" s="5"/>
      <c r="N233" s="1"/>
      <c r="O233" s="1"/>
      <c r="P233" s="1"/>
      <c r="Q233" s="1"/>
      <c r="R233" s="1"/>
      <c r="S233" s="5"/>
      <c r="T233" s="1"/>
      <c r="U233" s="32"/>
      <c r="V233" s="1"/>
      <c r="W233" s="16"/>
      <c r="X233" s="13"/>
      <c r="Y233" s="69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"/>
      <c r="AR233" s="1"/>
    </row>
    <row r="234" spans="1:44" ht="7.05" customHeight="1" x14ac:dyDescent="0.25">
      <c r="A234" s="1"/>
      <c r="B234" s="1"/>
      <c r="C234" s="1"/>
      <c r="D234" s="1"/>
      <c r="E234" s="1"/>
      <c r="F234" s="84">
        <v>0</v>
      </c>
      <c r="G234" s="5"/>
      <c r="H234" s="1"/>
      <c r="I234" s="1"/>
      <c r="J234" s="1"/>
      <c r="K234" s="1"/>
      <c r="L234" s="1"/>
      <c r="M234" s="5"/>
      <c r="N234" s="1"/>
      <c r="O234" s="1"/>
      <c r="P234" s="1"/>
      <c r="Q234" s="1"/>
      <c r="R234" s="1"/>
      <c r="S234" s="5"/>
      <c r="T234" s="1"/>
      <c r="U234" s="32"/>
      <c r="V234" s="1"/>
      <c r="W234" s="16"/>
      <c r="X234" s="13"/>
      <c r="Y234" s="69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"/>
      <c r="AR234" s="1"/>
    </row>
    <row r="235" spans="1:44" s="4" customFormat="1" x14ac:dyDescent="0.25">
      <c r="A235" s="3"/>
      <c r="B235" s="3"/>
      <c r="C235" s="3"/>
      <c r="D235" s="3"/>
      <c r="E235" s="3"/>
      <c r="F235" s="88">
        <v>0</v>
      </c>
      <c r="G235" s="23" t="s">
        <v>8</v>
      </c>
      <c r="H235" s="3" t="s">
        <v>89</v>
      </c>
      <c r="I235" s="3"/>
      <c r="J235" s="3"/>
      <c r="K235" s="3"/>
      <c r="L235" s="3"/>
      <c r="M235" s="5"/>
      <c r="N235" s="3" t="s">
        <v>5</v>
      </c>
      <c r="O235" s="3"/>
      <c r="P235" s="3"/>
      <c r="Q235" s="3" t="s">
        <v>103</v>
      </c>
      <c r="R235" s="3"/>
      <c r="S235" s="5"/>
      <c r="T235" s="3"/>
      <c r="U235" s="32"/>
      <c r="V235" s="3"/>
      <c r="W235" s="16">
        <f>SUM($Y235:$AQ235)</f>
        <v>0</v>
      </c>
      <c r="X235" s="16"/>
      <c r="Y235" s="69" t="s">
        <v>8</v>
      </c>
      <c r="Z235" s="17">
        <f>T232</f>
        <v>0</v>
      </c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3"/>
      <c r="AR235" s="3"/>
    </row>
    <row r="236" spans="1:44" ht="4.05" customHeight="1" x14ac:dyDescent="0.25">
      <c r="A236" s="1"/>
      <c r="B236" s="1"/>
      <c r="C236" s="1"/>
      <c r="D236" s="1"/>
      <c r="E236" s="1"/>
      <c r="F236" s="84">
        <v>0</v>
      </c>
      <c r="G236" s="5"/>
      <c r="H236" s="24"/>
      <c r="I236" s="24"/>
      <c r="J236" s="24"/>
      <c r="K236" s="24"/>
      <c r="L236" s="1"/>
      <c r="M236" s="5"/>
      <c r="N236" s="24"/>
      <c r="O236" s="1"/>
      <c r="P236" s="1"/>
      <c r="Q236" s="1"/>
      <c r="R236" s="1"/>
      <c r="S236" s="5"/>
      <c r="T236" s="1"/>
      <c r="U236" s="32"/>
      <c r="V236" s="1"/>
      <c r="W236" s="24"/>
      <c r="X236" s="13"/>
      <c r="Y236" s="69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1"/>
      <c r="AR236" s="1"/>
    </row>
    <row r="237" spans="1:44" ht="7.05" customHeight="1" x14ac:dyDescent="0.25">
      <c r="A237" s="1"/>
      <c r="B237" s="1"/>
      <c r="C237" s="1"/>
      <c r="D237" s="1"/>
      <c r="E237" s="1"/>
      <c r="F237" s="84">
        <v>0</v>
      </c>
      <c r="G237" s="5"/>
      <c r="H237" s="1"/>
      <c r="I237" s="1"/>
      <c r="J237" s="1"/>
      <c r="K237" s="1"/>
      <c r="L237" s="1"/>
      <c r="M237" s="5"/>
      <c r="N237" s="1"/>
      <c r="O237" s="1"/>
      <c r="P237" s="1"/>
      <c r="Q237" s="1"/>
      <c r="R237" s="1"/>
      <c r="S237" s="5"/>
      <c r="T237" s="1"/>
      <c r="U237" s="32"/>
      <c r="V237" s="1"/>
      <c r="W237" s="16"/>
      <c r="X237" s="13"/>
      <c r="Y237" s="69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"/>
      <c r="AR237" s="1"/>
    </row>
    <row r="238" spans="1:44" ht="7.05" customHeight="1" x14ac:dyDescent="0.25">
      <c r="A238" s="1"/>
      <c r="B238" s="1"/>
      <c r="C238" s="1"/>
      <c r="D238" s="1"/>
      <c r="E238" s="1"/>
      <c r="F238" s="84">
        <v>0</v>
      </c>
      <c r="G238" s="5"/>
      <c r="H238" s="1"/>
      <c r="I238" s="1"/>
      <c r="J238" s="1"/>
      <c r="K238" s="1"/>
      <c r="L238" s="1"/>
      <c r="M238" s="5"/>
      <c r="N238" s="1"/>
      <c r="O238" s="1"/>
      <c r="P238" s="1"/>
      <c r="Q238" s="1"/>
      <c r="R238" s="1"/>
      <c r="S238" s="5"/>
      <c r="T238" s="1"/>
      <c r="U238" s="32"/>
      <c r="V238" s="1"/>
      <c r="W238" s="16"/>
      <c r="X238" s="13"/>
      <c r="Y238" s="69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"/>
      <c r="AR238" s="1"/>
    </row>
    <row r="239" spans="1:44" s="4" customFormat="1" x14ac:dyDescent="0.25">
      <c r="A239" s="3"/>
      <c r="B239" s="3"/>
      <c r="C239" s="3"/>
      <c r="D239" s="3"/>
      <c r="E239" s="3"/>
      <c r="F239" s="88">
        <v>0</v>
      </c>
      <c r="G239" s="23" t="s">
        <v>8</v>
      </c>
      <c r="H239" s="3" t="s">
        <v>91</v>
      </c>
      <c r="I239" s="3"/>
      <c r="J239" s="3"/>
      <c r="K239" s="3"/>
      <c r="L239" s="3"/>
      <c r="M239" s="5"/>
      <c r="N239" s="3" t="s">
        <v>5</v>
      </c>
      <c r="O239" s="3"/>
      <c r="P239" s="3"/>
      <c r="Q239" s="3" t="s">
        <v>103</v>
      </c>
      <c r="R239" s="3"/>
      <c r="S239" s="5"/>
      <c r="T239" s="3"/>
      <c r="U239" s="32"/>
      <c r="V239" s="3"/>
      <c r="W239" s="16">
        <f>SUM($Y239:$AQ239)</f>
        <v>0</v>
      </c>
      <c r="X239" s="16"/>
      <c r="Y239" s="69"/>
      <c r="Z239" s="17">
        <f>IF(Z$6="",0,Z221+Z235)</f>
        <v>0</v>
      </c>
      <c r="AA239" s="17">
        <f>IF(AA$6="",0,AA221+AA235)</f>
        <v>0</v>
      </c>
      <c r="AB239" s="17">
        <f t="shared" ref="AB239:AP239" si="27">IF(AB$6="",0,AB221+AB235)</f>
        <v>0</v>
      </c>
      <c r="AC239" s="17">
        <f t="shared" si="27"/>
        <v>0</v>
      </c>
      <c r="AD239" s="17">
        <f t="shared" si="27"/>
        <v>0</v>
      </c>
      <c r="AE239" s="17">
        <f t="shared" si="27"/>
        <v>0</v>
      </c>
      <c r="AF239" s="17">
        <f t="shared" si="27"/>
        <v>0</v>
      </c>
      <c r="AG239" s="17">
        <f t="shared" si="27"/>
        <v>0</v>
      </c>
      <c r="AH239" s="17">
        <f t="shared" si="27"/>
        <v>0</v>
      </c>
      <c r="AI239" s="17">
        <f t="shared" si="27"/>
        <v>0</v>
      </c>
      <c r="AJ239" s="17">
        <f t="shared" si="27"/>
        <v>0</v>
      </c>
      <c r="AK239" s="17">
        <f t="shared" si="27"/>
        <v>0</v>
      </c>
      <c r="AL239" s="17">
        <f t="shared" si="27"/>
        <v>0</v>
      </c>
      <c r="AM239" s="17">
        <f t="shared" si="27"/>
        <v>0</v>
      </c>
      <c r="AN239" s="17">
        <f t="shared" si="27"/>
        <v>0</v>
      </c>
      <c r="AO239" s="17">
        <f t="shared" si="27"/>
        <v>0</v>
      </c>
      <c r="AP239" s="17">
        <f t="shared" si="27"/>
        <v>0</v>
      </c>
      <c r="AQ239" s="3"/>
      <c r="AR239" s="3"/>
    </row>
    <row r="240" spans="1:44" ht="4.05" customHeight="1" x14ac:dyDescent="0.25">
      <c r="A240" s="1"/>
      <c r="B240" s="1"/>
      <c r="C240" s="1"/>
      <c r="D240" s="1"/>
      <c r="E240" s="1"/>
      <c r="F240" s="84">
        <v>0</v>
      </c>
      <c r="G240" s="5"/>
      <c r="H240" s="24"/>
      <c r="I240" s="24"/>
      <c r="J240" s="24"/>
      <c r="K240" s="24"/>
      <c r="L240" s="1"/>
      <c r="M240" s="5"/>
      <c r="N240" s="24"/>
      <c r="O240" s="1"/>
      <c r="P240" s="1"/>
      <c r="Q240" s="1"/>
      <c r="R240" s="1"/>
      <c r="S240" s="5"/>
      <c r="T240" s="1"/>
      <c r="U240" s="32"/>
      <c r="V240" s="1"/>
      <c r="W240" s="24"/>
      <c r="X240" s="13"/>
      <c r="Y240" s="69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1"/>
      <c r="AR240" s="1"/>
    </row>
    <row r="241" spans="1:44" ht="7.05" customHeight="1" x14ac:dyDescent="0.25">
      <c r="A241" s="1"/>
      <c r="B241" s="1"/>
      <c r="C241" s="1"/>
      <c r="D241" s="1"/>
      <c r="E241" s="1"/>
      <c r="F241" s="84">
        <v>0</v>
      </c>
      <c r="G241" s="5"/>
      <c r="H241" s="1"/>
      <c r="I241" s="1"/>
      <c r="J241" s="1"/>
      <c r="K241" s="1"/>
      <c r="L241" s="1"/>
      <c r="M241" s="5"/>
      <c r="N241" s="1"/>
      <c r="O241" s="1"/>
      <c r="P241" s="1"/>
      <c r="Q241" s="1"/>
      <c r="R241" s="1"/>
      <c r="S241" s="5"/>
      <c r="T241" s="1"/>
      <c r="U241" s="32"/>
      <c r="V241" s="1"/>
      <c r="W241" s="16"/>
      <c r="X241" s="13"/>
      <c r="Y241" s="69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"/>
      <c r="AR241" s="1"/>
    </row>
    <row r="242" spans="1:44" s="4" customFormat="1" x14ac:dyDescent="0.25">
      <c r="A242" s="3"/>
      <c r="B242" s="3"/>
      <c r="C242" s="3"/>
      <c r="D242" s="3"/>
      <c r="E242" s="3"/>
      <c r="F242" s="88">
        <v>0</v>
      </c>
      <c r="G242" s="23" t="s">
        <v>8</v>
      </c>
      <c r="H242" s="3" t="s">
        <v>91</v>
      </c>
      <c r="I242" s="3"/>
      <c r="J242" s="3"/>
      <c r="K242" s="3"/>
      <c r="L242" s="3"/>
      <c r="M242" s="5"/>
      <c r="N242" s="3" t="s">
        <v>92</v>
      </c>
      <c r="O242" s="3"/>
      <c r="P242" s="3"/>
      <c r="Q242" s="3" t="s">
        <v>103</v>
      </c>
      <c r="R242" s="3"/>
      <c r="S242" s="5"/>
      <c r="T242" s="3"/>
      <c r="U242" s="32"/>
      <c r="V242" s="3"/>
      <c r="W242" s="16">
        <f>SUMIFS($Y242:$AQ242,$Y$6:$AQ$6,MAX($Y$6:$AQ$6))</f>
        <v>0</v>
      </c>
      <c r="X242" s="16"/>
      <c r="Y242" s="69"/>
      <c r="Z242" s="17">
        <f>IF(Z$6="",0,Y242+Z239)</f>
        <v>0</v>
      </c>
      <c r="AA242" s="17">
        <f t="shared" ref="AA242:AP242" si="28">IF(AA$6="",0,Z242+AA239)</f>
        <v>0</v>
      </c>
      <c r="AB242" s="17">
        <f t="shared" si="28"/>
        <v>0</v>
      </c>
      <c r="AC242" s="17">
        <f t="shared" si="28"/>
        <v>0</v>
      </c>
      <c r="AD242" s="17">
        <f t="shared" si="28"/>
        <v>0</v>
      </c>
      <c r="AE242" s="17">
        <f t="shared" si="28"/>
        <v>0</v>
      </c>
      <c r="AF242" s="17">
        <f t="shared" si="28"/>
        <v>0</v>
      </c>
      <c r="AG242" s="17">
        <f t="shared" si="28"/>
        <v>0</v>
      </c>
      <c r="AH242" s="17">
        <f t="shared" si="28"/>
        <v>0</v>
      </c>
      <c r="AI242" s="17">
        <f t="shared" si="28"/>
        <v>0</v>
      </c>
      <c r="AJ242" s="17">
        <f t="shared" si="28"/>
        <v>0</v>
      </c>
      <c r="AK242" s="17">
        <f t="shared" si="28"/>
        <v>0</v>
      </c>
      <c r="AL242" s="17">
        <f t="shared" si="28"/>
        <v>0</v>
      </c>
      <c r="AM242" s="17">
        <f t="shared" si="28"/>
        <v>0</v>
      </c>
      <c r="AN242" s="17">
        <f t="shared" si="28"/>
        <v>0</v>
      </c>
      <c r="AO242" s="17">
        <f t="shared" si="28"/>
        <v>0</v>
      </c>
      <c r="AP242" s="17">
        <f t="shared" si="28"/>
        <v>0</v>
      </c>
      <c r="AQ242" s="3"/>
      <c r="AR242" s="3"/>
    </row>
    <row r="243" spans="1:44" ht="4.05" customHeight="1" x14ac:dyDescent="0.25">
      <c r="A243" s="1"/>
      <c r="B243" s="1"/>
      <c r="C243" s="1"/>
      <c r="D243" s="1"/>
      <c r="E243" s="1"/>
      <c r="F243" s="84">
        <v>0</v>
      </c>
      <c r="G243" s="5"/>
      <c r="H243" s="24"/>
      <c r="I243" s="24"/>
      <c r="J243" s="24"/>
      <c r="K243" s="24"/>
      <c r="L243" s="1"/>
      <c r="M243" s="5"/>
      <c r="N243" s="24"/>
      <c r="O243" s="1"/>
      <c r="P243" s="1"/>
      <c r="Q243" s="1"/>
      <c r="R243" s="1"/>
      <c r="S243" s="5"/>
      <c r="T243" s="1"/>
      <c r="U243" s="32"/>
      <c r="V243" s="1"/>
      <c r="W243" s="24"/>
      <c r="X243" s="13"/>
      <c r="Y243" s="69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1"/>
      <c r="AR243" s="1"/>
    </row>
    <row r="244" spans="1:44" ht="4.05" customHeight="1" x14ac:dyDescent="0.25">
      <c r="A244" s="1"/>
      <c r="B244" s="1"/>
      <c r="C244" s="1"/>
      <c r="D244" s="1"/>
      <c r="E244" s="1"/>
      <c r="F244" s="84">
        <v>0</v>
      </c>
      <c r="G244" s="5"/>
      <c r="H244" s="1"/>
      <c r="I244" s="1"/>
      <c r="J244" s="1"/>
      <c r="K244" s="1"/>
      <c r="L244" s="1"/>
      <c r="M244" s="5"/>
      <c r="N244" s="1"/>
      <c r="O244" s="1"/>
      <c r="P244" s="1"/>
      <c r="Q244" s="1"/>
      <c r="R244" s="1"/>
      <c r="S244" s="5"/>
      <c r="T244" s="1"/>
      <c r="U244" s="32"/>
      <c r="V244" s="1"/>
      <c r="W244" s="16"/>
      <c r="X244" s="13"/>
      <c r="Y244" s="69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"/>
      <c r="AR244" s="1"/>
    </row>
    <row r="245" spans="1:44" s="31" customFormat="1" x14ac:dyDescent="0.25">
      <c r="A245" s="26"/>
      <c r="B245" s="26"/>
      <c r="C245" s="26"/>
      <c r="D245" s="26"/>
      <c r="E245" s="26"/>
      <c r="F245" s="89">
        <v>0</v>
      </c>
      <c r="G245" s="27" t="s">
        <v>8</v>
      </c>
      <c r="H245" s="26"/>
      <c r="I245" s="26" t="s">
        <v>94</v>
      </c>
      <c r="J245" s="26"/>
      <c r="K245" s="26"/>
      <c r="L245" s="26"/>
      <c r="M245" s="27"/>
      <c r="N245" s="26"/>
      <c r="O245" s="26"/>
      <c r="P245" s="26"/>
      <c r="Q245" s="42" t="s">
        <v>24</v>
      </c>
      <c r="R245" s="26"/>
      <c r="S245" s="27" t="s">
        <v>8</v>
      </c>
      <c r="T245" s="43"/>
      <c r="U245" s="34"/>
      <c r="V245" s="26"/>
      <c r="W245" s="28"/>
      <c r="X245" s="29"/>
      <c r="Y245" s="7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26"/>
      <c r="AR245" s="26"/>
    </row>
    <row r="246" spans="1:44" ht="4.05" customHeight="1" x14ac:dyDescent="0.25">
      <c r="A246" s="1"/>
      <c r="B246" s="1"/>
      <c r="C246" s="1"/>
      <c r="D246" s="1"/>
      <c r="E246" s="1"/>
      <c r="F246" s="84">
        <v>0</v>
      </c>
      <c r="G246" s="5"/>
      <c r="H246" s="1"/>
      <c r="I246" s="1"/>
      <c r="J246" s="1"/>
      <c r="K246" s="1"/>
      <c r="L246" s="1"/>
      <c r="M246" s="5"/>
      <c r="N246" s="1"/>
      <c r="O246" s="1"/>
      <c r="P246" s="1"/>
      <c r="Q246" s="1"/>
      <c r="R246" s="1"/>
      <c r="S246" s="5"/>
      <c r="T246" s="1"/>
      <c r="U246" s="32"/>
      <c r="V246" s="1"/>
      <c r="W246" s="16"/>
      <c r="X246" s="13"/>
      <c r="Y246" s="69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"/>
      <c r="AR246" s="1"/>
    </row>
    <row r="247" spans="1:44" ht="4.05" customHeight="1" x14ac:dyDescent="0.25">
      <c r="A247" s="1"/>
      <c r="B247" s="1"/>
      <c r="C247" s="1"/>
      <c r="D247" s="1"/>
      <c r="E247" s="1"/>
      <c r="F247" s="84"/>
      <c r="G247" s="5"/>
      <c r="H247" s="1"/>
      <c r="I247" s="1"/>
      <c r="J247" s="1"/>
      <c r="K247" s="1"/>
      <c r="L247" s="1"/>
      <c r="M247" s="5"/>
      <c r="N247" s="1"/>
      <c r="O247" s="1"/>
      <c r="P247" s="1"/>
      <c r="Q247" s="1"/>
      <c r="R247" s="1"/>
      <c r="S247" s="5"/>
      <c r="T247" s="1"/>
      <c r="U247" s="32"/>
      <c r="V247" s="1"/>
      <c r="W247" s="16"/>
      <c r="X247" s="13"/>
      <c r="Y247" s="69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"/>
      <c r="AR247" s="1"/>
    </row>
    <row r="248" spans="1:44" s="51" customFormat="1" x14ac:dyDescent="0.25">
      <c r="A248" s="48"/>
      <c r="B248" s="48"/>
      <c r="C248" s="48"/>
      <c r="D248" s="48"/>
      <c r="E248" s="48"/>
      <c r="F248" s="90">
        <v>2</v>
      </c>
      <c r="G248" s="27" t="s">
        <v>8</v>
      </c>
      <c r="H248" s="48"/>
      <c r="I248" s="48" t="s">
        <v>95</v>
      </c>
      <c r="J248" s="48"/>
      <c r="K248" s="48"/>
      <c r="L248" s="48"/>
      <c r="M248" s="27"/>
      <c r="N248" s="48"/>
      <c r="O248" s="48"/>
      <c r="P248" s="48"/>
      <c r="Q248" s="48" t="s">
        <v>96</v>
      </c>
      <c r="R248" s="48"/>
      <c r="S248" s="27"/>
      <c r="T248" s="48"/>
      <c r="U248" s="34"/>
      <c r="V248" s="48"/>
      <c r="W248" s="28"/>
      <c r="X248" s="28"/>
      <c r="Y248" s="70"/>
      <c r="Z248" s="49">
        <v>1</v>
      </c>
      <c r="AA248" s="50">
        <f>IF(AA$6="",0,Z248*(1+$T245))</f>
        <v>0</v>
      </c>
      <c r="AB248" s="50">
        <f t="shared" ref="AB248:AP248" si="29">IF(AB$6="",0,AA248*(1+$T245))</f>
        <v>0</v>
      </c>
      <c r="AC248" s="50">
        <f t="shared" si="29"/>
        <v>0</v>
      </c>
      <c r="AD248" s="50">
        <f t="shared" si="29"/>
        <v>0</v>
      </c>
      <c r="AE248" s="50">
        <f t="shared" si="29"/>
        <v>0</v>
      </c>
      <c r="AF248" s="50">
        <f t="shared" si="29"/>
        <v>0</v>
      </c>
      <c r="AG248" s="50">
        <f t="shared" si="29"/>
        <v>0</v>
      </c>
      <c r="AH248" s="50">
        <f t="shared" si="29"/>
        <v>0</v>
      </c>
      <c r="AI248" s="50">
        <f t="shared" si="29"/>
        <v>0</v>
      </c>
      <c r="AJ248" s="50">
        <f t="shared" si="29"/>
        <v>0</v>
      </c>
      <c r="AK248" s="50">
        <f t="shared" si="29"/>
        <v>0</v>
      </c>
      <c r="AL248" s="50">
        <f t="shared" si="29"/>
        <v>0</v>
      </c>
      <c r="AM248" s="50">
        <f t="shared" si="29"/>
        <v>0</v>
      </c>
      <c r="AN248" s="50">
        <f t="shared" si="29"/>
        <v>0</v>
      </c>
      <c r="AO248" s="50">
        <f t="shared" si="29"/>
        <v>0</v>
      </c>
      <c r="AP248" s="50">
        <f t="shared" si="29"/>
        <v>0</v>
      </c>
      <c r="AQ248" s="48"/>
      <c r="AR248" s="48"/>
    </row>
    <row r="249" spans="1:44" ht="4.05" customHeight="1" x14ac:dyDescent="0.25">
      <c r="A249" s="1"/>
      <c r="B249" s="1"/>
      <c r="C249" s="1"/>
      <c r="D249" s="1"/>
      <c r="E249" s="1"/>
      <c r="F249" s="84">
        <v>1</v>
      </c>
      <c r="G249" s="5"/>
      <c r="H249" s="1"/>
      <c r="I249" s="1"/>
      <c r="J249" s="1"/>
      <c r="K249" s="1"/>
      <c r="L249" s="1"/>
      <c r="M249" s="5"/>
      <c r="N249" s="1"/>
      <c r="O249" s="1"/>
      <c r="P249" s="1"/>
      <c r="Q249" s="1"/>
      <c r="R249" s="1"/>
      <c r="S249" s="5"/>
      <c r="T249" s="1"/>
      <c r="U249" s="32"/>
      <c r="V249" s="1"/>
      <c r="W249" s="16"/>
      <c r="X249" s="13"/>
      <c r="Y249" s="69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"/>
      <c r="AR249" s="1"/>
    </row>
    <row r="250" spans="1:44" ht="7.05" customHeight="1" x14ac:dyDescent="0.25">
      <c r="A250" s="1"/>
      <c r="B250" s="1"/>
      <c r="C250" s="1"/>
      <c r="D250" s="1"/>
      <c r="E250" s="1"/>
      <c r="F250" s="84">
        <v>0</v>
      </c>
      <c r="G250" s="5"/>
      <c r="H250" s="1"/>
      <c r="I250" s="1"/>
      <c r="J250" s="1"/>
      <c r="K250" s="1"/>
      <c r="L250" s="1"/>
      <c r="M250" s="5"/>
      <c r="N250" s="1"/>
      <c r="O250" s="1"/>
      <c r="P250" s="1"/>
      <c r="Q250" s="1"/>
      <c r="R250" s="1"/>
      <c r="S250" s="5"/>
      <c r="T250" s="1"/>
      <c r="U250" s="32"/>
      <c r="V250" s="1"/>
      <c r="W250" s="16"/>
      <c r="X250" s="13"/>
      <c r="Y250" s="69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"/>
      <c r="AR250" s="1"/>
    </row>
    <row r="251" spans="1:44" s="4" customFormat="1" x14ac:dyDescent="0.25">
      <c r="A251" s="3"/>
      <c r="B251" s="3"/>
      <c r="C251" s="3"/>
      <c r="D251" s="3"/>
      <c r="E251" s="3"/>
      <c r="F251" s="88">
        <v>0</v>
      </c>
      <c r="G251" s="23" t="s">
        <v>8</v>
      </c>
      <c r="H251" s="3" t="s">
        <v>97</v>
      </c>
      <c r="I251" s="3"/>
      <c r="J251" s="3"/>
      <c r="K251" s="3"/>
      <c r="L251" s="3"/>
      <c r="M251" s="5"/>
      <c r="N251" s="3" t="s">
        <v>5</v>
      </c>
      <c r="O251" s="3"/>
      <c r="P251" s="3"/>
      <c r="Q251" s="3" t="s">
        <v>103</v>
      </c>
      <c r="R251" s="3"/>
      <c r="S251" s="5"/>
      <c r="T251" s="3"/>
      <c r="U251" s="32"/>
      <c r="V251" s="3"/>
      <c r="W251" s="16">
        <f>SUM($Y251:$AQ251)</f>
        <v>0</v>
      </c>
      <c r="X251" s="16"/>
      <c r="Y251" s="69"/>
      <c r="Z251" s="17">
        <f>IF(Z$6="",0,IF(Z248=0,0,Z239/Z248))</f>
        <v>0</v>
      </c>
      <c r="AA251" s="17">
        <f t="shared" ref="AA251:AP251" si="30">IF(AA$6="",0,IF(AA248=0,0,AA239/AA248))</f>
        <v>0</v>
      </c>
      <c r="AB251" s="17">
        <f t="shared" si="30"/>
        <v>0</v>
      </c>
      <c r="AC251" s="17">
        <f t="shared" si="30"/>
        <v>0</v>
      </c>
      <c r="AD251" s="17">
        <f t="shared" si="30"/>
        <v>0</v>
      </c>
      <c r="AE251" s="17">
        <f t="shared" si="30"/>
        <v>0</v>
      </c>
      <c r="AF251" s="17">
        <f t="shared" si="30"/>
        <v>0</v>
      </c>
      <c r="AG251" s="17">
        <f t="shared" si="30"/>
        <v>0</v>
      </c>
      <c r="AH251" s="17">
        <f t="shared" si="30"/>
        <v>0</v>
      </c>
      <c r="AI251" s="17">
        <f t="shared" si="30"/>
        <v>0</v>
      </c>
      <c r="AJ251" s="17">
        <f t="shared" si="30"/>
        <v>0</v>
      </c>
      <c r="AK251" s="17">
        <f t="shared" si="30"/>
        <v>0</v>
      </c>
      <c r="AL251" s="17">
        <f t="shared" si="30"/>
        <v>0</v>
      </c>
      <c r="AM251" s="17">
        <f t="shared" si="30"/>
        <v>0</v>
      </c>
      <c r="AN251" s="17">
        <f t="shared" si="30"/>
        <v>0</v>
      </c>
      <c r="AO251" s="17">
        <f t="shared" si="30"/>
        <v>0</v>
      </c>
      <c r="AP251" s="17">
        <f t="shared" si="30"/>
        <v>0</v>
      </c>
      <c r="AQ251" s="3"/>
      <c r="AR251" s="3"/>
    </row>
    <row r="252" spans="1:44" ht="4.05" customHeight="1" x14ac:dyDescent="0.25">
      <c r="A252" s="1"/>
      <c r="B252" s="1"/>
      <c r="C252" s="1"/>
      <c r="D252" s="1"/>
      <c r="E252" s="1"/>
      <c r="F252" s="84">
        <v>0</v>
      </c>
      <c r="G252" s="5"/>
      <c r="H252" s="24"/>
      <c r="I252" s="24"/>
      <c r="J252" s="24"/>
      <c r="K252" s="24"/>
      <c r="L252" s="1"/>
      <c r="M252" s="5"/>
      <c r="N252" s="24"/>
      <c r="O252" s="1"/>
      <c r="P252" s="1"/>
      <c r="Q252" s="1"/>
      <c r="R252" s="1"/>
      <c r="S252" s="5"/>
      <c r="T252" s="1"/>
      <c r="U252" s="32"/>
      <c r="V252" s="1"/>
      <c r="W252" s="24"/>
      <c r="X252" s="13"/>
      <c r="Y252" s="69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1"/>
      <c r="AR252" s="1"/>
    </row>
    <row r="253" spans="1:44" ht="4.05" customHeight="1" x14ac:dyDescent="0.25">
      <c r="A253" s="1"/>
      <c r="B253" s="1"/>
      <c r="C253" s="1"/>
      <c r="D253" s="1"/>
      <c r="E253" s="1"/>
      <c r="F253" s="84">
        <v>0</v>
      </c>
      <c r="G253" s="5"/>
      <c r="H253" s="1"/>
      <c r="I253" s="1"/>
      <c r="J253" s="1"/>
      <c r="K253" s="1"/>
      <c r="L253" s="1"/>
      <c r="M253" s="5"/>
      <c r="N253" s="1"/>
      <c r="O253" s="1"/>
      <c r="P253" s="1"/>
      <c r="Q253" s="1"/>
      <c r="R253" s="1"/>
      <c r="S253" s="5"/>
      <c r="T253" s="1"/>
      <c r="U253" s="32"/>
      <c r="V253" s="1"/>
      <c r="W253" s="16"/>
      <c r="X253" s="13"/>
      <c r="Y253" s="69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"/>
      <c r="AR253" s="1"/>
    </row>
    <row r="254" spans="1:44" s="79" customFormat="1" ht="13.8" x14ac:dyDescent="0.3">
      <c r="A254" s="72"/>
      <c r="B254" s="72"/>
      <c r="C254" s="72"/>
      <c r="D254" s="72"/>
      <c r="E254" s="72"/>
      <c r="F254" s="91">
        <v>0</v>
      </c>
      <c r="G254" s="73" t="s">
        <v>8</v>
      </c>
      <c r="H254" s="72"/>
      <c r="I254" s="72" t="s">
        <v>98</v>
      </c>
      <c r="J254" s="72"/>
      <c r="K254" s="72"/>
      <c r="L254" s="72"/>
      <c r="M254" s="73"/>
      <c r="N254" s="74"/>
      <c r="O254" s="72"/>
      <c r="P254" s="72"/>
      <c r="Q254" s="72" t="s">
        <v>24</v>
      </c>
      <c r="R254" s="72"/>
      <c r="S254" s="73"/>
      <c r="T254" s="1"/>
      <c r="U254" s="75"/>
      <c r="V254" s="72"/>
      <c r="W254" s="80">
        <f>IF(T232=0,0,(W251-T232)/T232)</f>
        <v>0</v>
      </c>
      <c r="X254" s="76"/>
      <c r="Y254" s="77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2"/>
      <c r="AR254" s="72"/>
    </row>
    <row r="255" spans="1:44" ht="4.05" customHeight="1" x14ac:dyDescent="0.25">
      <c r="A255" s="1"/>
      <c r="B255" s="1"/>
      <c r="C255" s="1"/>
      <c r="D255" s="1"/>
      <c r="E255" s="1"/>
      <c r="F255" s="84">
        <v>0</v>
      </c>
      <c r="G255" s="5"/>
      <c r="H255" s="1"/>
      <c r="I255" s="24"/>
      <c r="J255" s="24"/>
      <c r="K255" s="24"/>
      <c r="L255" s="1"/>
      <c r="M255" s="5"/>
      <c r="N255" s="71"/>
      <c r="O255" s="1"/>
      <c r="P255" s="1"/>
      <c r="Q255" s="24"/>
      <c r="R255" s="1"/>
      <c r="S255" s="5"/>
      <c r="T255" s="1"/>
      <c r="U255" s="32"/>
      <c r="V255" s="1"/>
      <c r="W255" s="81"/>
      <c r="X255" s="13"/>
      <c r="Y255" s="69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"/>
      <c r="AR255" s="1"/>
    </row>
    <row r="256" spans="1:44" x14ac:dyDescent="0.25">
      <c r="A256" s="1"/>
      <c r="B256" s="1"/>
      <c r="C256" s="1"/>
      <c r="D256" s="1"/>
      <c r="E256" s="1"/>
      <c r="F256" s="84"/>
      <c r="G256" s="5"/>
      <c r="H256" s="1"/>
      <c r="I256" s="1"/>
      <c r="J256" s="1"/>
      <c r="K256" s="1"/>
      <c r="L256" s="1"/>
      <c r="M256" s="5"/>
      <c r="N256" s="1"/>
      <c r="O256" s="1"/>
      <c r="P256" s="1"/>
      <c r="Q256" s="1"/>
      <c r="R256" s="1"/>
      <c r="S256" s="5"/>
      <c r="T256" s="1"/>
      <c r="U256" s="32"/>
      <c r="V256" s="1"/>
      <c r="W256" s="3"/>
      <c r="X256" s="1"/>
      <c r="Y256" s="5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1"/>
      <c r="AR256" s="1"/>
    </row>
    <row r="257" spans="1:44" x14ac:dyDescent="0.25">
      <c r="A257" s="1"/>
      <c r="B257" s="1"/>
      <c r="C257" s="1"/>
      <c r="D257" s="1"/>
      <c r="E257" s="1"/>
      <c r="F257" s="84"/>
      <c r="G257" s="5"/>
      <c r="H257" s="1"/>
      <c r="I257" s="1"/>
      <c r="J257" s="1"/>
      <c r="K257" s="1"/>
      <c r="L257" s="1"/>
      <c r="M257" s="5"/>
      <c r="N257" s="1"/>
      <c r="O257" s="1"/>
      <c r="P257" s="1"/>
      <c r="Q257" s="1"/>
      <c r="R257" s="1"/>
      <c r="S257" s="5"/>
      <c r="T257" s="1"/>
      <c r="U257" s="32"/>
      <c r="V257" s="1"/>
      <c r="W257" s="3"/>
      <c r="X257" s="1"/>
      <c r="Y257" s="5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1"/>
      <c r="AR257" s="1"/>
    </row>
    <row r="258" spans="1:44" x14ac:dyDescent="0.25">
      <c r="A258" s="1"/>
      <c r="B258" s="1"/>
      <c r="C258" s="1"/>
      <c r="D258" s="1"/>
      <c r="E258" s="1"/>
      <c r="F258" s="84"/>
      <c r="G258" s="5"/>
      <c r="H258" s="1"/>
      <c r="I258" s="1"/>
      <c r="J258" s="1"/>
      <c r="K258" s="1"/>
      <c r="L258" s="1"/>
      <c r="M258" s="5"/>
      <c r="N258" s="1"/>
      <c r="O258" s="1"/>
      <c r="P258" s="1"/>
      <c r="Q258" s="1"/>
      <c r="R258" s="1"/>
      <c r="S258" s="5"/>
      <c r="T258" s="1"/>
      <c r="U258" s="32"/>
      <c r="V258" s="1"/>
      <c r="W258" s="3"/>
      <c r="X258" s="1"/>
      <c r="Y258" s="5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1"/>
      <c r="AR258" s="1"/>
    </row>
    <row r="259" spans="1:44" x14ac:dyDescent="0.25">
      <c r="A259" s="1"/>
      <c r="B259" s="1"/>
      <c r="C259" s="1"/>
      <c r="D259" s="1"/>
      <c r="E259" s="1"/>
      <c r="F259" s="84"/>
      <c r="G259" s="5"/>
      <c r="H259" s="1"/>
      <c r="I259" s="1"/>
      <c r="J259" s="1"/>
      <c r="K259" s="1"/>
      <c r="L259" s="1"/>
      <c r="M259" s="5"/>
      <c r="N259" s="1"/>
      <c r="O259" s="1"/>
      <c r="P259" s="1"/>
      <c r="Q259" s="1"/>
      <c r="R259" s="1"/>
      <c r="S259" s="5"/>
      <c r="T259" s="1"/>
      <c r="U259" s="32"/>
      <c r="V259" s="1"/>
      <c r="W259" s="3"/>
      <c r="X259" s="1"/>
      <c r="Y259" s="5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1"/>
      <c r="AR259" s="1"/>
    </row>
    <row r="260" spans="1:44" x14ac:dyDescent="0.25">
      <c r="A260" s="1"/>
      <c r="B260" s="1"/>
      <c r="C260" s="1"/>
      <c r="D260" s="1"/>
      <c r="E260" s="1"/>
      <c r="F260" s="84"/>
      <c r="G260" s="5"/>
      <c r="H260" s="1"/>
      <c r="I260" s="1"/>
      <c r="J260" s="1"/>
      <c r="K260" s="1"/>
      <c r="L260" s="1"/>
      <c r="M260" s="5"/>
      <c r="N260" s="1"/>
      <c r="O260" s="1"/>
      <c r="P260" s="1"/>
      <c r="Q260" s="1"/>
      <c r="R260" s="1"/>
      <c r="S260" s="5"/>
      <c r="T260" s="1"/>
      <c r="U260" s="32"/>
      <c r="V260" s="1"/>
      <c r="W260" s="3"/>
      <c r="X260" s="1"/>
      <c r="Y260" s="5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1"/>
      <c r="AR260" s="1"/>
    </row>
    <row r="261" spans="1:44" x14ac:dyDescent="0.25">
      <c r="A261" s="1"/>
      <c r="B261" s="1"/>
      <c r="C261" s="1"/>
      <c r="D261" s="1"/>
      <c r="E261" s="1"/>
      <c r="F261" s="84"/>
      <c r="G261" s="5"/>
      <c r="H261" s="1"/>
      <c r="I261" s="1"/>
      <c r="J261" s="1"/>
      <c r="K261" s="1"/>
      <c r="L261" s="1"/>
      <c r="M261" s="5"/>
      <c r="N261" s="1"/>
      <c r="O261" s="1"/>
      <c r="P261" s="1"/>
      <c r="Q261" s="1"/>
      <c r="R261" s="1"/>
      <c r="S261" s="5"/>
      <c r="T261" s="1"/>
      <c r="U261" s="32"/>
      <c r="V261" s="1"/>
      <c r="W261" s="3"/>
      <c r="X261" s="1"/>
      <c r="Y261" s="5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1"/>
      <c r="AR261" s="1"/>
    </row>
    <row r="262" spans="1:44" x14ac:dyDescent="0.25">
      <c r="A262" s="1"/>
      <c r="B262" s="1"/>
      <c r="C262" s="1"/>
      <c r="D262" s="1"/>
      <c r="E262" s="1"/>
      <c r="F262" s="84"/>
      <c r="G262" s="5"/>
      <c r="H262" s="1"/>
      <c r="I262" s="1"/>
      <c r="J262" s="1"/>
      <c r="K262" s="1"/>
      <c r="L262" s="1"/>
      <c r="M262" s="5"/>
      <c r="N262" s="1"/>
      <c r="O262" s="1"/>
      <c r="P262" s="1"/>
      <c r="Q262" s="1"/>
      <c r="R262" s="1"/>
      <c r="S262" s="5"/>
      <c r="T262" s="1"/>
      <c r="U262" s="32"/>
      <c r="V262" s="1"/>
      <c r="W262" s="3"/>
      <c r="X262" s="1"/>
      <c r="Y262" s="5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1"/>
      <c r="AR262" s="1"/>
    </row>
    <row r="263" spans="1:44" x14ac:dyDescent="0.25">
      <c r="A263" s="1"/>
      <c r="B263" s="1"/>
      <c r="C263" s="1"/>
      <c r="D263" s="1"/>
      <c r="E263" s="1"/>
      <c r="F263" s="84"/>
      <c r="G263" s="5"/>
      <c r="H263" s="1"/>
      <c r="I263" s="1"/>
      <c r="J263" s="1"/>
      <c r="K263" s="1"/>
      <c r="L263" s="1"/>
      <c r="M263" s="5"/>
      <c r="N263" s="1"/>
      <c r="O263" s="1"/>
      <c r="P263" s="1"/>
      <c r="Q263" s="1"/>
      <c r="R263" s="1"/>
      <c r="S263" s="5"/>
      <c r="T263" s="1"/>
      <c r="U263" s="32"/>
      <c r="V263" s="1"/>
      <c r="W263" s="3"/>
      <c r="X263" s="1"/>
      <c r="Y263" s="5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1"/>
      <c r="AR263" s="1"/>
    </row>
    <row r="264" spans="1:44" x14ac:dyDescent="0.25">
      <c r="A264" s="1"/>
      <c r="B264" s="1"/>
      <c r="C264" s="1"/>
      <c r="D264" s="1"/>
      <c r="E264" s="1"/>
      <c r="F264" s="84"/>
      <c r="G264" s="5"/>
      <c r="H264" s="1"/>
      <c r="I264" s="1"/>
      <c r="J264" s="1"/>
      <c r="K264" s="1"/>
      <c r="L264" s="1"/>
      <c r="M264" s="5"/>
      <c r="N264" s="1"/>
      <c r="O264" s="1"/>
      <c r="P264" s="1"/>
      <c r="Q264" s="1"/>
      <c r="R264" s="1"/>
      <c r="S264" s="5"/>
      <c r="T264" s="1"/>
      <c r="U264" s="32"/>
      <c r="V264" s="1"/>
      <c r="W264" s="3"/>
      <c r="X264" s="1"/>
      <c r="Y264" s="5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1"/>
      <c r="AR264" s="1"/>
    </row>
    <row r="265" spans="1:44" x14ac:dyDescent="0.25">
      <c r="A265" s="1"/>
      <c r="B265" s="1"/>
      <c r="C265" s="1"/>
      <c r="D265" s="1"/>
      <c r="E265" s="1"/>
      <c r="F265" s="84"/>
      <c r="G265" s="5"/>
      <c r="H265" s="1"/>
      <c r="I265" s="1"/>
      <c r="J265" s="1"/>
      <c r="K265" s="1"/>
      <c r="L265" s="1"/>
      <c r="M265" s="5"/>
      <c r="N265" s="1"/>
      <c r="O265" s="1"/>
      <c r="P265" s="1"/>
      <c r="Q265" s="1"/>
      <c r="R265" s="1"/>
      <c r="S265" s="5"/>
      <c r="T265" s="1"/>
      <c r="U265" s="32"/>
      <c r="V265" s="1"/>
      <c r="W265" s="3"/>
      <c r="X265" s="1"/>
      <c r="Y265" s="5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1"/>
      <c r="AR265" s="1"/>
    </row>
    <row r="266" spans="1:44" x14ac:dyDescent="0.25">
      <c r="A266" s="1"/>
      <c r="B266" s="1"/>
      <c r="C266" s="1"/>
      <c r="D266" s="1"/>
      <c r="E266" s="1"/>
      <c r="F266" s="84"/>
      <c r="G266" s="5"/>
      <c r="H266" s="1"/>
      <c r="I266" s="1"/>
      <c r="J266" s="1"/>
      <c r="K266" s="1"/>
      <c r="L266" s="1"/>
      <c r="M266" s="5"/>
      <c r="N266" s="1"/>
      <c r="O266" s="1"/>
      <c r="P266" s="1"/>
      <c r="Q266" s="1"/>
      <c r="R266" s="1"/>
      <c r="S266" s="5"/>
      <c r="T266" s="1"/>
      <c r="U266" s="32"/>
      <c r="V266" s="1"/>
      <c r="W266" s="3"/>
      <c r="X266" s="1"/>
      <c r="Y266" s="5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1"/>
      <c r="AR266" s="1"/>
    </row>
    <row r="267" spans="1:44" x14ac:dyDescent="0.25">
      <c r="A267" s="1"/>
      <c r="B267" s="1"/>
      <c r="C267" s="1"/>
      <c r="D267" s="1"/>
      <c r="E267" s="1"/>
      <c r="F267" s="84"/>
      <c r="G267" s="5"/>
      <c r="H267" s="1"/>
      <c r="I267" s="1"/>
      <c r="J267" s="1"/>
      <c r="K267" s="1"/>
      <c r="L267" s="1"/>
      <c r="M267" s="5"/>
      <c r="N267" s="1"/>
      <c r="O267" s="1"/>
      <c r="P267" s="1"/>
      <c r="Q267" s="1"/>
      <c r="R267" s="1"/>
      <c r="S267" s="5"/>
      <c r="T267" s="1"/>
      <c r="U267" s="32"/>
      <c r="V267" s="1"/>
      <c r="W267" s="3"/>
      <c r="X267" s="1"/>
      <c r="Y267" s="5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1"/>
      <c r="AR267" s="1"/>
    </row>
    <row r="268" spans="1:44" x14ac:dyDescent="0.25">
      <c r="A268" s="1"/>
      <c r="B268" s="1"/>
      <c r="C268" s="1"/>
      <c r="D268" s="1"/>
      <c r="E268" s="1"/>
      <c r="F268" s="84"/>
      <c r="G268" s="5"/>
      <c r="H268" s="1"/>
      <c r="I268" s="1"/>
      <c r="J268" s="1"/>
      <c r="K268" s="1"/>
      <c r="L268" s="1"/>
      <c r="M268" s="5"/>
      <c r="N268" s="1"/>
      <c r="O268" s="1"/>
      <c r="P268" s="1"/>
      <c r="Q268" s="1"/>
      <c r="R268" s="1"/>
      <c r="S268" s="5"/>
      <c r="T268" s="1"/>
      <c r="U268" s="32"/>
      <c r="V268" s="1"/>
      <c r="W268" s="3"/>
      <c r="X268" s="1"/>
      <c r="Y268" s="5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1"/>
      <c r="AR268" s="1"/>
    </row>
    <row r="269" spans="1:44" x14ac:dyDescent="0.25">
      <c r="A269" s="1"/>
      <c r="B269" s="1"/>
      <c r="C269" s="1"/>
      <c r="D269" s="1"/>
      <c r="E269" s="1"/>
      <c r="F269" s="84"/>
      <c r="G269" s="5"/>
      <c r="H269" s="1"/>
      <c r="I269" s="1"/>
      <c r="J269" s="1"/>
      <c r="K269" s="1"/>
      <c r="L269" s="1"/>
      <c r="M269" s="5"/>
      <c r="N269" s="1"/>
      <c r="O269" s="1"/>
      <c r="P269" s="1"/>
      <c r="Q269" s="1"/>
      <c r="R269" s="1"/>
      <c r="S269" s="5"/>
      <c r="T269" s="1"/>
      <c r="U269" s="32"/>
      <c r="V269" s="1"/>
      <c r="W269" s="3"/>
      <c r="X269" s="1"/>
      <c r="Y269" s="5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1"/>
      <c r="AR269" s="1"/>
    </row>
    <row r="270" spans="1:44" x14ac:dyDescent="0.25">
      <c r="A270" s="1"/>
      <c r="B270" s="1"/>
      <c r="C270" s="1"/>
      <c r="D270" s="1"/>
      <c r="E270" s="1"/>
      <c r="F270" s="84"/>
      <c r="G270" s="5"/>
      <c r="H270" s="1"/>
      <c r="I270" s="1"/>
      <c r="J270" s="1"/>
      <c r="K270" s="1"/>
      <c r="L270" s="1"/>
      <c r="M270" s="5"/>
      <c r="N270" s="1"/>
      <c r="O270" s="1"/>
      <c r="P270" s="1"/>
      <c r="Q270" s="1"/>
      <c r="R270" s="1"/>
      <c r="S270" s="5"/>
      <c r="T270" s="1"/>
      <c r="U270" s="32"/>
      <c r="V270" s="1"/>
      <c r="W270" s="3"/>
      <c r="X270" s="1"/>
      <c r="Y270" s="5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1"/>
      <c r="AR270" s="1"/>
    </row>
    <row r="271" spans="1:44" x14ac:dyDescent="0.25">
      <c r="A271" s="1"/>
      <c r="B271" s="1"/>
      <c r="C271" s="1"/>
      <c r="D271" s="1"/>
      <c r="E271" s="1"/>
      <c r="F271" s="84"/>
      <c r="G271" s="5"/>
      <c r="H271" s="1"/>
      <c r="I271" s="1"/>
      <c r="J271" s="1"/>
      <c r="K271" s="1"/>
      <c r="L271" s="1"/>
      <c r="M271" s="5"/>
      <c r="N271" s="1"/>
      <c r="O271" s="1"/>
      <c r="P271" s="1"/>
      <c r="Q271" s="1"/>
      <c r="R271" s="1"/>
      <c r="S271" s="5"/>
      <c r="T271" s="1"/>
      <c r="U271" s="32"/>
      <c r="V271" s="1"/>
      <c r="W271" s="3"/>
      <c r="X271" s="1"/>
      <c r="Y271" s="5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1"/>
      <c r="AR271" s="1"/>
    </row>
    <row r="272" spans="1:44" x14ac:dyDescent="0.25">
      <c r="A272" s="1"/>
      <c r="B272" s="1"/>
      <c r="C272" s="1"/>
      <c r="D272" s="1"/>
      <c r="E272" s="1"/>
      <c r="F272" s="84"/>
      <c r="G272" s="5"/>
      <c r="H272" s="1"/>
      <c r="I272" s="1"/>
      <c r="J272" s="1"/>
      <c r="K272" s="1"/>
      <c r="L272" s="1"/>
      <c r="M272" s="5"/>
      <c r="N272" s="1"/>
      <c r="O272" s="1"/>
      <c r="P272" s="1"/>
      <c r="Q272" s="1"/>
      <c r="R272" s="1"/>
      <c r="S272" s="5"/>
      <c r="T272" s="1"/>
      <c r="U272" s="32"/>
      <c r="V272" s="1"/>
      <c r="W272" s="3"/>
      <c r="X272" s="1"/>
      <c r="Y272" s="5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1"/>
      <c r="AR272" s="1"/>
    </row>
    <row r="273" spans="1:44" x14ac:dyDescent="0.25">
      <c r="A273" s="1"/>
      <c r="B273" s="1"/>
      <c r="C273" s="1"/>
      <c r="D273" s="1"/>
      <c r="E273" s="1"/>
      <c r="F273" s="84"/>
      <c r="G273" s="5"/>
      <c r="H273" s="1"/>
      <c r="I273" s="1"/>
      <c r="J273" s="1"/>
      <c r="K273" s="1"/>
      <c r="L273" s="1"/>
      <c r="M273" s="5"/>
      <c r="N273" s="1"/>
      <c r="O273" s="1"/>
      <c r="P273" s="1"/>
      <c r="Q273" s="1"/>
      <c r="R273" s="1"/>
      <c r="S273" s="5"/>
      <c r="T273" s="1"/>
      <c r="U273" s="32"/>
      <c r="V273" s="1"/>
      <c r="W273" s="3"/>
      <c r="X273" s="1"/>
      <c r="Y273" s="5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1"/>
      <c r="AR273" s="1"/>
    </row>
    <row r="274" spans="1:44" x14ac:dyDescent="0.25">
      <c r="A274" s="1"/>
      <c r="B274" s="1"/>
      <c r="C274" s="1"/>
      <c r="D274" s="1"/>
      <c r="E274" s="1"/>
      <c r="F274" s="84"/>
      <c r="G274" s="5"/>
      <c r="H274" s="1"/>
      <c r="I274" s="1"/>
      <c r="J274" s="1"/>
      <c r="K274" s="1"/>
      <c r="L274" s="1"/>
      <c r="M274" s="5"/>
      <c r="N274" s="1"/>
      <c r="O274" s="1"/>
      <c r="P274" s="1"/>
      <c r="Q274" s="1"/>
      <c r="R274" s="1"/>
      <c r="S274" s="5"/>
      <c r="T274" s="1"/>
      <c r="U274" s="32"/>
      <c r="V274" s="1"/>
      <c r="W274" s="3"/>
      <c r="X274" s="1"/>
      <c r="Y274" s="5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1"/>
      <c r="AR274" s="1"/>
    </row>
    <row r="275" spans="1:44" x14ac:dyDescent="0.25">
      <c r="A275" s="1"/>
      <c r="B275" s="1"/>
      <c r="C275" s="1"/>
      <c r="D275" s="1"/>
      <c r="E275" s="1"/>
      <c r="F275" s="84"/>
      <c r="G275" s="5"/>
      <c r="H275" s="1"/>
      <c r="I275" s="1"/>
      <c r="J275" s="1"/>
      <c r="K275" s="1"/>
      <c r="L275" s="1"/>
      <c r="M275" s="5"/>
      <c r="N275" s="1"/>
      <c r="O275" s="1"/>
      <c r="P275" s="1"/>
      <c r="Q275" s="1"/>
      <c r="R275" s="1"/>
      <c r="S275" s="5"/>
      <c r="T275" s="1"/>
      <c r="U275" s="32"/>
      <c r="V275" s="1"/>
      <c r="W275" s="3"/>
      <c r="X275" s="1"/>
      <c r="Y275" s="5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1"/>
      <c r="AR275" s="1"/>
    </row>
    <row r="276" spans="1:44" x14ac:dyDescent="0.25">
      <c r="A276" s="1"/>
      <c r="B276" s="1"/>
      <c r="C276" s="1"/>
      <c r="D276" s="1"/>
      <c r="E276" s="1"/>
      <c r="F276" s="84"/>
      <c r="G276" s="5"/>
      <c r="H276" s="1"/>
      <c r="I276" s="1"/>
      <c r="J276" s="1"/>
      <c r="K276" s="1"/>
      <c r="L276" s="1"/>
      <c r="M276" s="5"/>
      <c r="N276" s="1"/>
      <c r="O276" s="1"/>
      <c r="P276" s="1"/>
      <c r="Q276" s="1"/>
      <c r="R276" s="1"/>
      <c r="S276" s="5"/>
      <c r="T276" s="1"/>
      <c r="U276" s="32"/>
      <c r="V276" s="1"/>
      <c r="W276" s="3"/>
      <c r="X276" s="1"/>
      <c r="Y276" s="5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1"/>
      <c r="AR276" s="1"/>
    </row>
    <row r="277" spans="1:44" x14ac:dyDescent="0.25">
      <c r="A277" s="1"/>
      <c r="B277" s="1"/>
      <c r="C277" s="1"/>
      <c r="D277" s="1"/>
      <c r="E277" s="1"/>
      <c r="F277" s="84"/>
      <c r="G277" s="5"/>
      <c r="H277" s="1"/>
      <c r="I277" s="1"/>
      <c r="J277" s="1"/>
      <c r="K277" s="1"/>
      <c r="L277" s="1"/>
      <c r="M277" s="5"/>
      <c r="N277" s="1"/>
      <c r="O277" s="1"/>
      <c r="P277" s="1"/>
      <c r="Q277" s="1"/>
      <c r="R277" s="1"/>
      <c r="S277" s="5"/>
      <c r="T277" s="1"/>
      <c r="U277" s="32"/>
      <c r="V277" s="1"/>
      <c r="W277" s="3"/>
      <c r="X277" s="1"/>
      <c r="Y277" s="5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1"/>
      <c r="AR277" s="1"/>
    </row>
    <row r="278" spans="1:44" x14ac:dyDescent="0.25">
      <c r="A278" s="1"/>
      <c r="B278" s="1"/>
      <c r="C278" s="1"/>
      <c r="D278" s="1"/>
      <c r="E278" s="1"/>
      <c r="F278" s="84"/>
      <c r="G278" s="5"/>
      <c r="H278" s="1"/>
      <c r="I278" s="1"/>
      <c r="J278" s="1"/>
      <c r="K278" s="1"/>
      <c r="L278" s="1"/>
      <c r="M278" s="5"/>
      <c r="N278" s="1"/>
      <c r="O278" s="1"/>
      <c r="P278" s="1"/>
      <c r="Q278" s="1"/>
      <c r="R278" s="1"/>
      <c r="S278" s="5"/>
      <c r="T278" s="1"/>
      <c r="U278" s="32"/>
      <c r="V278" s="1"/>
      <c r="W278" s="3"/>
      <c r="X278" s="1"/>
      <c r="Y278" s="5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1"/>
      <c r="AR278" s="1"/>
    </row>
    <row r="279" spans="1:44" x14ac:dyDescent="0.25">
      <c r="A279" s="1"/>
      <c r="B279" s="1"/>
      <c r="C279" s="1"/>
      <c r="D279" s="1"/>
      <c r="E279" s="1"/>
      <c r="F279" s="84"/>
      <c r="G279" s="5"/>
      <c r="H279" s="1"/>
      <c r="I279" s="1"/>
      <c r="J279" s="1"/>
      <c r="K279" s="1"/>
      <c r="L279" s="1"/>
      <c r="M279" s="5"/>
      <c r="N279" s="1"/>
      <c r="O279" s="1"/>
      <c r="P279" s="1"/>
      <c r="Q279" s="1"/>
      <c r="R279" s="1"/>
      <c r="S279" s="5"/>
      <c r="T279" s="1"/>
      <c r="U279" s="32"/>
      <c r="V279" s="1"/>
      <c r="W279" s="3"/>
      <c r="X279" s="1"/>
      <c r="Y279" s="5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1"/>
      <c r="AR279" s="1"/>
    </row>
    <row r="280" spans="1:44" x14ac:dyDescent="0.25">
      <c r="A280" s="1"/>
      <c r="B280" s="1"/>
      <c r="C280" s="1"/>
      <c r="D280" s="1"/>
      <c r="E280" s="1"/>
      <c r="F280" s="84"/>
      <c r="G280" s="5"/>
      <c r="H280" s="1"/>
      <c r="I280" s="1"/>
      <c r="J280" s="1"/>
      <c r="K280" s="1"/>
      <c r="L280" s="1"/>
      <c r="M280" s="5"/>
      <c r="N280" s="1"/>
      <c r="O280" s="1"/>
      <c r="P280" s="1"/>
      <c r="Q280" s="1"/>
      <c r="R280" s="1"/>
      <c r="S280" s="5"/>
      <c r="T280" s="1"/>
      <c r="U280" s="32"/>
      <c r="V280" s="1"/>
      <c r="W280" s="3"/>
      <c r="X280" s="1"/>
      <c r="Y280" s="5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1"/>
      <c r="AR280" s="1"/>
    </row>
    <row r="281" spans="1:44" x14ac:dyDescent="0.25">
      <c r="A281" s="1"/>
      <c r="B281" s="1"/>
      <c r="C281" s="1"/>
      <c r="D281" s="1"/>
      <c r="E281" s="1"/>
      <c r="F281" s="84"/>
      <c r="G281" s="5"/>
      <c r="H281" s="1"/>
      <c r="I281" s="1"/>
      <c r="J281" s="1"/>
      <c r="K281" s="1"/>
      <c r="L281" s="1"/>
      <c r="M281" s="5"/>
      <c r="N281" s="1"/>
      <c r="O281" s="1"/>
      <c r="P281" s="1"/>
      <c r="Q281" s="1"/>
      <c r="R281" s="1"/>
      <c r="S281" s="5"/>
      <c r="T281" s="1"/>
      <c r="U281" s="32"/>
      <c r="V281" s="1"/>
      <c r="W281" s="3"/>
      <c r="X281" s="1"/>
      <c r="Y281" s="5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1"/>
      <c r="AR281" s="1"/>
    </row>
    <row r="282" spans="1:44" x14ac:dyDescent="0.25">
      <c r="A282" s="1"/>
      <c r="B282" s="1"/>
      <c r="C282" s="1"/>
      <c r="D282" s="1"/>
      <c r="E282" s="1"/>
      <c r="F282" s="84"/>
      <c r="G282" s="5"/>
      <c r="H282" s="1"/>
      <c r="I282" s="1"/>
      <c r="J282" s="1"/>
      <c r="K282" s="1"/>
      <c r="L282" s="1"/>
      <c r="M282" s="5"/>
      <c r="N282" s="1"/>
      <c r="O282" s="1"/>
      <c r="P282" s="1"/>
      <c r="Q282" s="1"/>
      <c r="R282" s="1"/>
      <c r="S282" s="5"/>
      <c r="T282" s="1"/>
      <c r="U282" s="32"/>
      <c r="V282" s="1"/>
      <c r="W282" s="3"/>
      <c r="X282" s="1"/>
      <c r="Y282" s="5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1"/>
      <c r="AR282" s="1"/>
    </row>
    <row r="283" spans="1:44" x14ac:dyDescent="0.25">
      <c r="A283" s="1"/>
      <c r="B283" s="1"/>
      <c r="C283" s="1"/>
      <c r="D283" s="1"/>
      <c r="E283" s="1"/>
      <c r="F283" s="84"/>
      <c r="G283" s="5"/>
      <c r="H283" s="1"/>
      <c r="I283" s="1"/>
      <c r="J283" s="1"/>
      <c r="K283" s="1"/>
      <c r="L283" s="1"/>
      <c r="M283" s="5"/>
      <c r="N283" s="1"/>
      <c r="O283" s="1"/>
      <c r="P283" s="1"/>
      <c r="Q283" s="1"/>
      <c r="R283" s="1"/>
      <c r="S283" s="5"/>
      <c r="T283" s="1"/>
      <c r="U283" s="32"/>
      <c r="V283" s="1"/>
      <c r="W283" s="3"/>
      <c r="X283" s="1"/>
      <c r="Y283" s="5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1"/>
      <c r="AR283" s="1"/>
    </row>
    <row r="284" spans="1:44" x14ac:dyDescent="0.25">
      <c r="A284" s="1"/>
      <c r="B284" s="1"/>
      <c r="C284" s="1"/>
      <c r="D284" s="1"/>
      <c r="E284" s="1"/>
      <c r="F284" s="84"/>
      <c r="G284" s="5"/>
      <c r="H284" s="1"/>
      <c r="I284" s="1"/>
      <c r="J284" s="1"/>
      <c r="K284" s="1"/>
      <c r="L284" s="1"/>
      <c r="M284" s="5"/>
      <c r="N284" s="1"/>
      <c r="O284" s="1"/>
      <c r="P284" s="1"/>
      <c r="Q284" s="1"/>
      <c r="R284" s="1"/>
      <c r="S284" s="5"/>
      <c r="T284" s="1"/>
      <c r="U284" s="32"/>
      <c r="V284" s="1"/>
      <c r="W284" s="3"/>
      <c r="X284" s="1"/>
      <c r="Y284" s="5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1"/>
      <c r="AR284" s="1"/>
    </row>
    <row r="285" spans="1:44" x14ac:dyDescent="0.25">
      <c r="A285" s="1"/>
      <c r="B285" s="1"/>
      <c r="C285" s="1"/>
      <c r="D285" s="1"/>
      <c r="E285" s="1"/>
      <c r="F285" s="84"/>
      <c r="G285" s="5"/>
      <c r="H285" s="1"/>
      <c r="I285" s="1"/>
      <c r="J285" s="1"/>
      <c r="K285" s="1"/>
      <c r="L285" s="1"/>
      <c r="M285" s="5"/>
      <c r="N285" s="1"/>
      <c r="O285" s="1"/>
      <c r="P285" s="1"/>
      <c r="Q285" s="1"/>
      <c r="R285" s="1"/>
      <c r="S285" s="5"/>
      <c r="T285" s="1"/>
      <c r="U285" s="32"/>
      <c r="V285" s="1"/>
      <c r="W285" s="3"/>
      <c r="X285" s="1"/>
      <c r="Y285" s="5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1"/>
      <c r="AR285" s="1"/>
    </row>
    <row r="286" spans="1:44" x14ac:dyDescent="0.25">
      <c r="A286" s="1"/>
      <c r="B286" s="1"/>
      <c r="C286" s="1"/>
      <c r="D286" s="1"/>
      <c r="E286" s="1"/>
      <c r="F286" s="84"/>
      <c r="G286" s="5"/>
      <c r="H286" s="1"/>
      <c r="I286" s="1"/>
      <c r="J286" s="1"/>
      <c r="K286" s="1"/>
      <c r="L286" s="1"/>
      <c r="M286" s="5"/>
      <c r="N286" s="1"/>
      <c r="O286" s="1"/>
      <c r="P286" s="1"/>
      <c r="Q286" s="1"/>
      <c r="R286" s="1"/>
      <c r="S286" s="5"/>
      <c r="T286" s="1"/>
      <c r="U286" s="32"/>
      <c r="V286" s="1"/>
      <c r="W286" s="3"/>
      <c r="X286" s="1"/>
      <c r="Y286" s="5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1"/>
      <c r="AR286" s="1"/>
    </row>
    <row r="287" spans="1:44" x14ac:dyDescent="0.25">
      <c r="A287" s="1"/>
      <c r="B287" s="1"/>
      <c r="C287" s="1"/>
      <c r="D287" s="1"/>
      <c r="E287" s="1"/>
      <c r="F287" s="84"/>
      <c r="G287" s="5"/>
      <c r="H287" s="1"/>
      <c r="I287" s="1"/>
      <c r="J287" s="1"/>
      <c r="K287" s="1"/>
      <c r="L287" s="1"/>
      <c r="M287" s="5"/>
      <c r="N287" s="1"/>
      <c r="O287" s="1"/>
      <c r="P287" s="1"/>
      <c r="Q287" s="1"/>
      <c r="R287" s="1"/>
      <c r="S287" s="5"/>
      <c r="T287" s="1"/>
      <c r="U287" s="32"/>
      <c r="V287" s="1"/>
      <c r="W287" s="3"/>
      <c r="X287" s="1"/>
      <c r="Y287" s="5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1"/>
      <c r="AR287" s="1"/>
    </row>
    <row r="288" spans="1:44" x14ac:dyDescent="0.25">
      <c r="A288" s="1"/>
      <c r="B288" s="1"/>
      <c r="C288" s="1"/>
      <c r="D288" s="1"/>
      <c r="E288" s="1"/>
      <c r="F288" s="84"/>
      <c r="G288" s="5"/>
      <c r="H288" s="1"/>
      <c r="I288" s="1"/>
      <c r="J288" s="1"/>
      <c r="K288" s="1"/>
      <c r="L288" s="1"/>
      <c r="M288" s="5"/>
      <c r="N288" s="1"/>
      <c r="O288" s="1"/>
      <c r="P288" s="1"/>
      <c r="Q288" s="1"/>
      <c r="R288" s="1"/>
      <c r="S288" s="5"/>
      <c r="T288" s="1"/>
      <c r="U288" s="32"/>
      <c r="V288" s="1"/>
      <c r="W288" s="3"/>
      <c r="X288" s="1"/>
      <c r="Y288" s="5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1"/>
      <c r="AR288" s="1"/>
    </row>
    <row r="289" spans="1:44" x14ac:dyDescent="0.25">
      <c r="A289" s="1"/>
      <c r="B289" s="1"/>
      <c r="C289" s="1"/>
      <c r="D289" s="1"/>
      <c r="E289" s="1"/>
      <c r="F289" s="84"/>
      <c r="G289" s="5"/>
      <c r="H289" s="1"/>
      <c r="I289" s="1"/>
      <c r="J289" s="1"/>
      <c r="K289" s="1"/>
      <c r="L289" s="1"/>
      <c r="M289" s="5"/>
      <c r="N289" s="1"/>
      <c r="O289" s="1"/>
      <c r="P289" s="1"/>
      <c r="Q289" s="1"/>
      <c r="R289" s="1"/>
      <c r="S289" s="5"/>
      <c r="T289" s="1"/>
      <c r="U289" s="32"/>
      <c r="V289" s="1"/>
      <c r="W289" s="3"/>
      <c r="X289" s="1"/>
      <c r="Y289" s="5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1"/>
      <c r="AR289" s="1"/>
    </row>
    <row r="290" spans="1:44" x14ac:dyDescent="0.25">
      <c r="A290" s="1"/>
      <c r="B290" s="1"/>
      <c r="C290" s="1"/>
      <c r="D290" s="1"/>
      <c r="E290" s="1"/>
      <c r="F290" s="84"/>
      <c r="G290" s="5"/>
      <c r="H290" s="1"/>
      <c r="I290" s="1"/>
      <c r="J290" s="1"/>
      <c r="K290" s="1"/>
      <c r="L290" s="1"/>
      <c r="M290" s="5"/>
      <c r="N290" s="1"/>
      <c r="O290" s="1"/>
      <c r="P290" s="1"/>
      <c r="Q290" s="1"/>
      <c r="R290" s="1"/>
      <c r="S290" s="5"/>
      <c r="T290" s="1"/>
      <c r="U290" s="32"/>
      <c r="V290" s="1"/>
      <c r="W290" s="3"/>
      <c r="X290" s="1"/>
      <c r="Y290" s="5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1"/>
      <c r="AR290" s="1"/>
    </row>
    <row r="291" spans="1:44" x14ac:dyDescent="0.25">
      <c r="A291" s="1"/>
      <c r="B291" s="1"/>
      <c r="C291" s="1"/>
      <c r="D291" s="1"/>
      <c r="E291" s="1"/>
      <c r="F291" s="84"/>
      <c r="G291" s="5"/>
      <c r="H291" s="1"/>
      <c r="I291" s="1"/>
      <c r="J291" s="1"/>
      <c r="K291" s="1"/>
      <c r="L291" s="1"/>
      <c r="M291" s="5"/>
      <c r="N291" s="1"/>
      <c r="O291" s="1"/>
      <c r="P291" s="1"/>
      <c r="Q291" s="1"/>
      <c r="R291" s="1"/>
      <c r="S291" s="5"/>
      <c r="T291" s="1"/>
      <c r="U291" s="32"/>
      <c r="V291" s="1"/>
      <c r="W291" s="3"/>
      <c r="X291" s="1"/>
      <c r="Y291" s="5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1"/>
      <c r="AR291" s="1"/>
    </row>
    <row r="292" spans="1:44" x14ac:dyDescent="0.25">
      <c r="A292" s="1"/>
      <c r="B292" s="1"/>
      <c r="C292" s="1"/>
      <c r="D292" s="1"/>
      <c r="E292" s="1"/>
      <c r="F292" s="84"/>
      <c r="G292" s="5"/>
      <c r="H292" s="1"/>
      <c r="I292" s="1"/>
      <c r="J292" s="1"/>
      <c r="K292" s="1"/>
      <c r="L292" s="1"/>
      <c r="M292" s="5"/>
      <c r="N292" s="1"/>
      <c r="O292" s="1"/>
      <c r="P292" s="1"/>
      <c r="Q292" s="1"/>
      <c r="R292" s="1"/>
      <c r="S292" s="5"/>
      <c r="T292" s="1"/>
      <c r="U292" s="32"/>
      <c r="V292" s="1"/>
      <c r="W292" s="3"/>
      <c r="X292" s="1"/>
      <c r="Y292" s="5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1"/>
      <c r="AR292" s="1"/>
    </row>
    <row r="293" spans="1:44" x14ac:dyDescent="0.25">
      <c r="A293" s="1"/>
      <c r="B293" s="1"/>
      <c r="C293" s="1"/>
      <c r="D293" s="1"/>
      <c r="E293" s="1"/>
      <c r="F293" s="84"/>
      <c r="G293" s="5"/>
      <c r="H293" s="1"/>
      <c r="I293" s="1"/>
      <c r="J293" s="1"/>
      <c r="K293" s="1"/>
      <c r="L293" s="1"/>
      <c r="M293" s="5"/>
      <c r="N293" s="1"/>
      <c r="O293" s="1"/>
      <c r="P293" s="1"/>
      <c r="Q293" s="1"/>
      <c r="R293" s="1"/>
      <c r="S293" s="5"/>
      <c r="T293" s="1"/>
      <c r="U293" s="32"/>
      <c r="V293" s="1"/>
      <c r="W293" s="3"/>
      <c r="X293" s="1"/>
      <c r="Y293" s="5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1"/>
      <c r="AR293" s="1"/>
    </row>
    <row r="294" spans="1:44" x14ac:dyDescent="0.25">
      <c r="A294" s="1"/>
      <c r="B294" s="1"/>
      <c r="C294" s="1"/>
      <c r="D294" s="1"/>
      <c r="E294" s="1"/>
      <c r="F294" s="84"/>
      <c r="G294" s="5"/>
      <c r="H294" s="1"/>
      <c r="I294" s="1"/>
      <c r="J294" s="1"/>
      <c r="K294" s="1"/>
      <c r="L294" s="1"/>
      <c r="M294" s="5"/>
      <c r="N294" s="1"/>
      <c r="O294" s="1"/>
      <c r="P294" s="1"/>
      <c r="Q294" s="1"/>
      <c r="R294" s="1"/>
      <c r="S294" s="5"/>
      <c r="T294" s="1"/>
      <c r="U294" s="32"/>
      <c r="V294" s="1"/>
      <c r="W294" s="3"/>
      <c r="X294" s="1"/>
      <c r="Y294" s="5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1"/>
      <c r="AR294" s="1"/>
    </row>
    <row r="295" spans="1:44" x14ac:dyDescent="0.25">
      <c r="A295" s="1"/>
      <c r="B295" s="1"/>
      <c r="C295" s="1"/>
      <c r="D295" s="1"/>
      <c r="E295" s="1"/>
      <c r="F295" s="84"/>
      <c r="G295" s="5"/>
      <c r="H295" s="1"/>
      <c r="I295" s="1"/>
      <c r="J295" s="1"/>
      <c r="K295" s="1"/>
      <c r="L295" s="1"/>
      <c r="M295" s="5"/>
      <c r="N295" s="1"/>
      <c r="O295" s="1"/>
      <c r="P295" s="1"/>
      <c r="Q295" s="1"/>
      <c r="R295" s="1"/>
      <c r="S295" s="5"/>
      <c r="T295" s="1"/>
      <c r="U295" s="32"/>
      <c r="V295" s="1"/>
      <c r="W295" s="3"/>
      <c r="X295" s="1"/>
      <c r="Y295" s="5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1"/>
      <c r="AR295" s="1"/>
    </row>
    <row r="296" spans="1:44" x14ac:dyDescent="0.25">
      <c r="A296" s="1"/>
      <c r="B296" s="1"/>
      <c r="C296" s="1"/>
      <c r="D296" s="1"/>
      <c r="E296" s="1"/>
      <c r="F296" s="84"/>
      <c r="G296" s="5"/>
      <c r="H296" s="1"/>
      <c r="I296" s="1"/>
      <c r="J296" s="1"/>
      <c r="K296" s="1"/>
      <c r="L296" s="1"/>
      <c r="M296" s="5"/>
      <c r="N296" s="1"/>
      <c r="O296" s="1"/>
      <c r="P296" s="1"/>
      <c r="Q296" s="1"/>
      <c r="R296" s="1"/>
      <c r="S296" s="5"/>
      <c r="T296" s="1"/>
      <c r="U296" s="32"/>
      <c r="V296" s="1"/>
      <c r="W296" s="3"/>
      <c r="X296" s="1"/>
      <c r="Y296" s="5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1"/>
      <c r="AR296" s="1"/>
    </row>
    <row r="297" spans="1:44" x14ac:dyDescent="0.25">
      <c r="A297" s="1"/>
      <c r="B297" s="1"/>
      <c r="C297" s="1"/>
      <c r="D297" s="1"/>
      <c r="E297" s="1"/>
      <c r="F297" s="84"/>
      <c r="G297" s="5"/>
      <c r="H297" s="1"/>
      <c r="I297" s="1"/>
      <c r="J297" s="1"/>
      <c r="K297" s="1"/>
      <c r="L297" s="1"/>
      <c r="M297" s="5"/>
      <c r="N297" s="1"/>
      <c r="O297" s="1"/>
      <c r="P297" s="1"/>
      <c r="Q297" s="1"/>
      <c r="R297" s="1"/>
      <c r="S297" s="5"/>
      <c r="T297" s="1"/>
      <c r="U297" s="32"/>
      <c r="V297" s="1"/>
      <c r="W297" s="3"/>
      <c r="X297" s="1"/>
      <c r="Y297" s="5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1"/>
      <c r="AR297" s="1"/>
    </row>
    <row r="298" spans="1:44" x14ac:dyDescent="0.25">
      <c r="A298" s="1"/>
      <c r="B298" s="1"/>
      <c r="C298" s="1"/>
      <c r="D298" s="1"/>
      <c r="E298" s="1"/>
      <c r="F298" s="84"/>
      <c r="G298" s="5"/>
      <c r="H298" s="1"/>
      <c r="I298" s="1"/>
      <c r="J298" s="1"/>
      <c r="K298" s="1"/>
      <c r="L298" s="1"/>
      <c r="M298" s="5"/>
      <c r="N298" s="1"/>
      <c r="O298" s="1"/>
      <c r="P298" s="1"/>
      <c r="Q298" s="1"/>
      <c r="R298" s="1"/>
      <c r="S298" s="5"/>
      <c r="T298" s="1"/>
      <c r="U298" s="32"/>
      <c r="V298" s="1"/>
      <c r="W298" s="3"/>
      <c r="X298" s="1"/>
      <c r="Y298" s="5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1"/>
      <c r="AR298" s="1"/>
    </row>
    <row r="299" spans="1:44" x14ac:dyDescent="0.25">
      <c r="A299" s="1"/>
      <c r="B299" s="1"/>
      <c r="C299" s="1"/>
      <c r="D299" s="1"/>
      <c r="E299" s="1"/>
      <c r="F299" s="84"/>
      <c r="G299" s="5"/>
      <c r="H299" s="1"/>
      <c r="I299" s="1"/>
      <c r="J299" s="1"/>
      <c r="K299" s="1"/>
      <c r="L299" s="1"/>
      <c r="M299" s="5"/>
      <c r="N299" s="1"/>
      <c r="O299" s="1"/>
      <c r="P299" s="1"/>
      <c r="Q299" s="1"/>
      <c r="R299" s="1"/>
      <c r="S299" s="5"/>
      <c r="T299" s="1"/>
      <c r="U299" s="32"/>
      <c r="V299" s="1"/>
      <c r="W299" s="3"/>
      <c r="X299" s="1"/>
      <c r="Y299" s="5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1"/>
      <c r="AR299" s="1"/>
    </row>
    <row r="300" spans="1:44" x14ac:dyDescent="0.25">
      <c r="A300" s="1"/>
      <c r="B300" s="1"/>
      <c r="C300" s="1"/>
      <c r="D300" s="1"/>
      <c r="E300" s="1"/>
      <c r="F300" s="84"/>
      <c r="G300" s="5"/>
      <c r="H300" s="1"/>
      <c r="I300" s="1"/>
      <c r="J300" s="1"/>
      <c r="K300" s="1"/>
      <c r="L300" s="1"/>
      <c r="M300" s="5"/>
      <c r="N300" s="1"/>
      <c r="O300" s="1"/>
      <c r="P300" s="1"/>
      <c r="Q300" s="1"/>
      <c r="R300" s="1"/>
      <c r="S300" s="5"/>
      <c r="T300" s="1"/>
      <c r="U300" s="32"/>
      <c r="V300" s="1"/>
      <c r="W300" s="3"/>
      <c r="X300" s="1"/>
      <c r="Y300" s="5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1"/>
      <c r="AR300" s="1"/>
    </row>
    <row r="301" spans="1:44" x14ac:dyDescent="0.25">
      <c r="A301" s="1"/>
      <c r="B301" s="1"/>
      <c r="C301" s="1"/>
      <c r="D301" s="1"/>
      <c r="E301" s="1"/>
      <c r="F301" s="84"/>
      <c r="G301" s="5"/>
      <c r="H301" s="1"/>
      <c r="I301" s="1"/>
      <c r="J301" s="1"/>
      <c r="K301" s="1"/>
      <c r="L301" s="1"/>
      <c r="M301" s="5"/>
      <c r="N301" s="1"/>
      <c r="O301" s="1"/>
      <c r="P301" s="1"/>
      <c r="Q301" s="1"/>
      <c r="R301" s="1"/>
      <c r="S301" s="5"/>
      <c r="T301" s="1"/>
      <c r="U301" s="32"/>
      <c r="V301" s="1"/>
      <c r="W301" s="3"/>
      <c r="X301" s="1"/>
      <c r="Y301" s="5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1"/>
      <c r="AR301" s="1"/>
    </row>
    <row r="302" spans="1:44" x14ac:dyDescent="0.25">
      <c r="A302" s="1"/>
      <c r="B302" s="1"/>
      <c r="C302" s="1"/>
      <c r="D302" s="1"/>
      <c r="E302" s="1"/>
      <c r="F302" s="84"/>
      <c r="G302" s="5"/>
      <c r="H302" s="1"/>
      <c r="I302" s="1"/>
      <c r="J302" s="1"/>
      <c r="K302" s="1"/>
      <c r="L302" s="1"/>
      <c r="M302" s="5"/>
      <c r="N302" s="1"/>
      <c r="O302" s="1"/>
      <c r="P302" s="1"/>
      <c r="Q302" s="1"/>
      <c r="R302" s="1"/>
      <c r="S302" s="5"/>
      <c r="T302" s="1"/>
      <c r="U302" s="32"/>
      <c r="V302" s="1"/>
      <c r="W302" s="3"/>
      <c r="X302" s="1"/>
      <c r="Y302" s="5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1"/>
      <c r="AR302" s="1"/>
    </row>
    <row r="303" spans="1:44" x14ac:dyDescent="0.25">
      <c r="A303" s="1"/>
      <c r="B303" s="1"/>
      <c r="C303" s="1"/>
      <c r="D303" s="1"/>
      <c r="E303" s="1"/>
      <c r="F303" s="84"/>
      <c r="G303" s="5"/>
      <c r="H303" s="1"/>
      <c r="I303" s="1"/>
      <c r="J303" s="1"/>
      <c r="K303" s="1"/>
      <c r="L303" s="1"/>
      <c r="M303" s="5"/>
      <c r="N303" s="1"/>
      <c r="O303" s="1"/>
      <c r="P303" s="1"/>
      <c r="Q303" s="1"/>
      <c r="R303" s="1"/>
      <c r="S303" s="5"/>
      <c r="T303" s="1"/>
      <c r="U303" s="32"/>
      <c r="V303" s="1"/>
      <c r="W303" s="3"/>
      <c r="X303" s="1"/>
      <c r="Y303" s="5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1"/>
      <c r="AR303" s="1"/>
    </row>
    <row r="304" spans="1:44" x14ac:dyDescent="0.25">
      <c r="A304" s="1"/>
      <c r="B304" s="1"/>
      <c r="C304" s="1"/>
      <c r="D304" s="1"/>
      <c r="E304" s="1"/>
      <c r="F304" s="84"/>
      <c r="G304" s="5"/>
      <c r="H304" s="1"/>
      <c r="I304" s="1"/>
      <c r="J304" s="1"/>
      <c r="K304" s="1"/>
      <c r="L304" s="1"/>
      <c r="M304" s="5"/>
      <c r="N304" s="1"/>
      <c r="O304" s="1"/>
      <c r="P304" s="1"/>
      <c r="Q304" s="1"/>
      <c r="R304" s="1"/>
      <c r="S304" s="5"/>
      <c r="T304" s="1"/>
      <c r="U304" s="32"/>
      <c r="V304" s="1"/>
      <c r="W304" s="3"/>
      <c r="X304" s="1"/>
      <c r="Y304" s="5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1"/>
      <c r="AR304" s="1"/>
    </row>
    <row r="305" spans="1:44" x14ac:dyDescent="0.25">
      <c r="A305" s="1"/>
      <c r="B305" s="1"/>
      <c r="C305" s="1"/>
      <c r="D305" s="1"/>
      <c r="E305" s="1"/>
      <c r="F305" s="84"/>
      <c r="G305" s="5"/>
      <c r="H305" s="1"/>
      <c r="I305" s="1"/>
      <c r="J305" s="1"/>
      <c r="K305" s="1"/>
      <c r="L305" s="1"/>
      <c r="M305" s="5"/>
      <c r="N305" s="1"/>
      <c r="O305" s="1"/>
      <c r="P305" s="1"/>
      <c r="Q305" s="1"/>
      <c r="R305" s="1"/>
      <c r="S305" s="5"/>
      <c r="T305" s="1"/>
      <c r="U305" s="32"/>
      <c r="V305" s="1"/>
      <c r="W305" s="3"/>
      <c r="X305" s="1"/>
      <c r="Y305" s="5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1"/>
      <c r="AR305" s="1"/>
    </row>
    <row r="306" spans="1:44" x14ac:dyDescent="0.25">
      <c r="A306" s="1"/>
      <c r="B306" s="1"/>
      <c r="C306" s="1"/>
      <c r="D306" s="1"/>
      <c r="E306" s="1"/>
      <c r="F306" s="84"/>
      <c r="G306" s="5"/>
      <c r="H306" s="1"/>
      <c r="I306" s="1"/>
      <c r="J306" s="1"/>
      <c r="K306" s="1"/>
      <c r="L306" s="1"/>
      <c r="M306" s="5"/>
      <c r="N306" s="1"/>
      <c r="O306" s="1"/>
      <c r="P306" s="1"/>
      <c r="Q306" s="1"/>
      <c r="R306" s="1"/>
      <c r="S306" s="5"/>
      <c r="T306" s="1"/>
      <c r="U306" s="32"/>
      <c r="V306" s="1"/>
      <c r="W306" s="3"/>
      <c r="X306" s="1"/>
      <c r="Y306" s="5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1"/>
      <c r="AR306" s="1"/>
    </row>
  </sheetData>
  <autoFilter ref="E6:F305"/>
  <conditionalFormatting sqref="T9">
    <cfRule type="containsBlanks" dxfId="71" priority="92">
      <formula>LEN(TRIM(T9))=0</formula>
    </cfRule>
  </conditionalFormatting>
  <conditionalFormatting sqref="T11">
    <cfRule type="containsBlanks" dxfId="70" priority="91">
      <formula>LEN(TRIM(T11))=0</formula>
    </cfRule>
  </conditionalFormatting>
  <conditionalFormatting sqref="AA6:AP6">
    <cfRule type="containsBlanks" dxfId="69" priority="90">
      <formula>LEN(TRIM(AA6))=0</formula>
    </cfRule>
  </conditionalFormatting>
  <conditionalFormatting sqref="T17">
    <cfRule type="containsBlanks" dxfId="68" priority="89">
      <formula>LEN(TRIM(T17))=0</formula>
    </cfRule>
  </conditionalFormatting>
  <conditionalFormatting sqref="T19">
    <cfRule type="containsBlanks" dxfId="67" priority="88">
      <formula>LEN(TRIM(T19))=0</formula>
    </cfRule>
  </conditionalFormatting>
  <conditionalFormatting sqref="T21">
    <cfRule type="containsBlanks" dxfId="66" priority="87">
      <formula>LEN(TRIM(T21))=0</formula>
    </cfRule>
  </conditionalFormatting>
  <conditionalFormatting sqref="T25">
    <cfRule type="containsBlanks" dxfId="65" priority="86">
      <formula>LEN(TRIM(T25))=0</formula>
    </cfRule>
  </conditionalFormatting>
  <conditionalFormatting sqref="T42">
    <cfRule type="containsBlanks" dxfId="64" priority="80">
      <formula>LEN(TRIM(T42))=0</formula>
    </cfRule>
  </conditionalFormatting>
  <conditionalFormatting sqref="T27">
    <cfRule type="containsBlanks" dxfId="63" priority="84">
      <formula>LEN(TRIM(T27))=0</formula>
    </cfRule>
  </conditionalFormatting>
  <conditionalFormatting sqref="T34">
    <cfRule type="containsBlanks" dxfId="62" priority="83">
      <formula>LEN(TRIM(T34))=0</formula>
    </cfRule>
  </conditionalFormatting>
  <conditionalFormatting sqref="T36">
    <cfRule type="containsBlanks" dxfId="61" priority="82">
      <formula>LEN(TRIM(T36))=0</formula>
    </cfRule>
  </conditionalFormatting>
  <conditionalFormatting sqref="T38">
    <cfRule type="containsBlanks" dxfId="60" priority="81">
      <formula>LEN(TRIM(T38))=0</formula>
    </cfRule>
  </conditionalFormatting>
  <conditionalFormatting sqref="T59">
    <cfRule type="containsBlanks" dxfId="59" priority="75">
      <formula>LEN(TRIM(T59))=0</formula>
    </cfRule>
  </conditionalFormatting>
  <conditionalFormatting sqref="T44">
    <cfRule type="containsBlanks" dxfId="58" priority="79">
      <formula>LEN(TRIM(T44))=0</formula>
    </cfRule>
  </conditionalFormatting>
  <conditionalFormatting sqref="T76">
    <cfRule type="containsBlanks" dxfId="57" priority="70">
      <formula>LEN(TRIM(T76))=0</formula>
    </cfRule>
  </conditionalFormatting>
  <conditionalFormatting sqref="T51">
    <cfRule type="containsBlanks" dxfId="56" priority="78">
      <formula>LEN(TRIM(T51))=0</formula>
    </cfRule>
  </conditionalFormatting>
  <conditionalFormatting sqref="T53">
    <cfRule type="containsBlanks" dxfId="55" priority="77">
      <formula>LEN(TRIM(T53))=0</formula>
    </cfRule>
  </conditionalFormatting>
  <conditionalFormatting sqref="T55">
    <cfRule type="containsBlanks" dxfId="54" priority="76">
      <formula>LEN(TRIM(T55))=0</formula>
    </cfRule>
  </conditionalFormatting>
  <conditionalFormatting sqref="T61">
    <cfRule type="containsBlanks" dxfId="53" priority="74">
      <formula>LEN(TRIM(T61))=0</formula>
    </cfRule>
  </conditionalFormatting>
  <conditionalFormatting sqref="T68">
    <cfRule type="containsBlanks" dxfId="52" priority="73">
      <formula>LEN(TRIM(T68))=0</formula>
    </cfRule>
  </conditionalFormatting>
  <conditionalFormatting sqref="T70">
    <cfRule type="containsBlanks" dxfId="51" priority="72">
      <formula>LEN(TRIM(T70))=0</formula>
    </cfRule>
  </conditionalFormatting>
  <conditionalFormatting sqref="T72">
    <cfRule type="containsBlanks" dxfId="50" priority="71">
      <formula>LEN(TRIM(T72))=0</formula>
    </cfRule>
  </conditionalFormatting>
  <conditionalFormatting sqref="T78">
    <cfRule type="containsBlanks" dxfId="49" priority="69">
      <formula>LEN(TRIM(T78))=0</formula>
    </cfRule>
  </conditionalFormatting>
  <conditionalFormatting sqref="T92">
    <cfRule type="containsBlanks" dxfId="48" priority="66">
      <formula>LEN(TRIM(T92))=0</formula>
    </cfRule>
  </conditionalFormatting>
  <conditionalFormatting sqref="T90">
    <cfRule type="containsBlanks" dxfId="47" priority="67">
      <formula>LEN(TRIM(T90))=0</formula>
    </cfRule>
  </conditionalFormatting>
  <conditionalFormatting sqref="T97">
    <cfRule type="containsBlanks" dxfId="46" priority="48">
      <formula>LEN(TRIM(T97))=0</formula>
    </cfRule>
  </conditionalFormatting>
  <conditionalFormatting sqref="T99">
    <cfRule type="containsBlanks" dxfId="45" priority="47">
      <formula>LEN(TRIM(T99))=0</formula>
    </cfRule>
  </conditionalFormatting>
  <conditionalFormatting sqref="T104">
    <cfRule type="containsBlanks" dxfId="44" priority="46">
      <formula>LEN(TRIM(T104))=0</formula>
    </cfRule>
  </conditionalFormatting>
  <conditionalFormatting sqref="T106">
    <cfRule type="containsBlanks" dxfId="43" priority="45">
      <formula>LEN(TRIM(T106))=0</formula>
    </cfRule>
  </conditionalFormatting>
  <conditionalFormatting sqref="T111">
    <cfRule type="containsBlanks" dxfId="42" priority="44">
      <formula>LEN(TRIM(T111))=0</formula>
    </cfRule>
  </conditionalFormatting>
  <conditionalFormatting sqref="T113">
    <cfRule type="containsBlanks" dxfId="41" priority="43">
      <formula>LEN(TRIM(T113))=0</formula>
    </cfRule>
  </conditionalFormatting>
  <conditionalFormatting sqref="T127">
    <cfRule type="containsBlanks" dxfId="40" priority="42">
      <formula>LEN(TRIM(T127))=0</formula>
    </cfRule>
  </conditionalFormatting>
  <conditionalFormatting sqref="T129">
    <cfRule type="containsBlanks" dxfId="39" priority="41">
      <formula>LEN(TRIM(T129))=0</formula>
    </cfRule>
  </conditionalFormatting>
  <conditionalFormatting sqref="T131">
    <cfRule type="containsBlanks" dxfId="38" priority="40">
      <formula>LEN(TRIM(T131))=0</formula>
    </cfRule>
  </conditionalFormatting>
  <conditionalFormatting sqref="T135">
    <cfRule type="containsBlanks" dxfId="37" priority="39">
      <formula>LEN(TRIM(T135))=0</formula>
    </cfRule>
  </conditionalFormatting>
  <conditionalFormatting sqref="T152">
    <cfRule type="containsBlanks" dxfId="36" priority="34">
      <formula>LEN(TRIM(T152))=0</formula>
    </cfRule>
  </conditionalFormatting>
  <conditionalFormatting sqref="T137">
    <cfRule type="containsBlanks" dxfId="35" priority="38">
      <formula>LEN(TRIM(T137))=0</formula>
    </cfRule>
  </conditionalFormatting>
  <conditionalFormatting sqref="T144">
    <cfRule type="containsBlanks" dxfId="34" priority="37">
      <formula>LEN(TRIM(T144))=0</formula>
    </cfRule>
  </conditionalFormatting>
  <conditionalFormatting sqref="T146">
    <cfRule type="containsBlanks" dxfId="33" priority="36">
      <formula>LEN(TRIM(T146))=0</formula>
    </cfRule>
  </conditionalFormatting>
  <conditionalFormatting sqref="T148">
    <cfRule type="containsBlanks" dxfId="32" priority="35">
      <formula>LEN(TRIM(T148))=0</formula>
    </cfRule>
  </conditionalFormatting>
  <conditionalFormatting sqref="T169">
    <cfRule type="containsBlanks" dxfId="31" priority="29">
      <formula>LEN(TRIM(T169))=0</formula>
    </cfRule>
  </conditionalFormatting>
  <conditionalFormatting sqref="T154">
    <cfRule type="containsBlanks" dxfId="30" priority="33">
      <formula>LEN(TRIM(T154))=0</formula>
    </cfRule>
  </conditionalFormatting>
  <conditionalFormatting sqref="T186">
    <cfRule type="containsBlanks" dxfId="29" priority="24">
      <formula>LEN(TRIM(T186))=0</formula>
    </cfRule>
  </conditionalFormatting>
  <conditionalFormatting sqref="T161">
    <cfRule type="containsBlanks" dxfId="28" priority="32">
      <formula>LEN(TRIM(T161))=0</formula>
    </cfRule>
  </conditionalFormatting>
  <conditionalFormatting sqref="T163">
    <cfRule type="containsBlanks" dxfId="27" priority="31">
      <formula>LEN(TRIM(T163))=0</formula>
    </cfRule>
  </conditionalFormatting>
  <conditionalFormatting sqref="T165">
    <cfRule type="containsBlanks" dxfId="26" priority="30">
      <formula>LEN(TRIM(T165))=0</formula>
    </cfRule>
  </conditionalFormatting>
  <conditionalFormatting sqref="T171">
    <cfRule type="containsBlanks" dxfId="25" priority="28">
      <formula>LEN(TRIM(T171))=0</formula>
    </cfRule>
  </conditionalFormatting>
  <conditionalFormatting sqref="T178">
    <cfRule type="containsBlanks" dxfId="24" priority="27">
      <formula>LEN(TRIM(T178))=0</formula>
    </cfRule>
  </conditionalFormatting>
  <conditionalFormatting sqref="T180">
    <cfRule type="containsBlanks" dxfId="23" priority="26">
      <formula>LEN(TRIM(T180))=0</formula>
    </cfRule>
  </conditionalFormatting>
  <conditionalFormatting sqref="T182">
    <cfRule type="containsBlanks" dxfId="22" priority="25">
      <formula>LEN(TRIM(T182))=0</formula>
    </cfRule>
  </conditionalFormatting>
  <conditionalFormatting sqref="T188">
    <cfRule type="containsBlanks" dxfId="21" priority="23">
      <formula>LEN(TRIM(T188))=0</formula>
    </cfRule>
  </conditionalFormatting>
  <conditionalFormatting sqref="AA198:AP198 W198">
    <cfRule type="cellIs" dxfId="20" priority="21" operator="lessThan">
      <formula>0</formula>
    </cfRule>
    <cfRule type="cellIs" dxfId="19" priority="22" operator="greaterThan">
      <formula>0</formula>
    </cfRule>
  </conditionalFormatting>
  <conditionalFormatting sqref="T201">
    <cfRule type="containsBlanks" dxfId="18" priority="20">
      <formula>LEN(TRIM(T201))=0</formula>
    </cfRule>
  </conditionalFormatting>
  <conditionalFormatting sqref="T206">
    <cfRule type="containsBlanks" dxfId="17" priority="19">
      <formula>LEN(TRIM(T206))=0</formula>
    </cfRule>
  </conditionalFormatting>
  <conditionalFormatting sqref="T211">
    <cfRule type="containsBlanks" dxfId="16" priority="18">
      <formula>LEN(TRIM(T211))=0</formula>
    </cfRule>
  </conditionalFormatting>
  <conditionalFormatting sqref="W217 AA217:AP217">
    <cfRule type="cellIs" dxfId="15" priority="16" operator="lessThan">
      <formula>0</formula>
    </cfRule>
    <cfRule type="cellIs" dxfId="14" priority="17" operator="greaterThan">
      <formula>0</formula>
    </cfRule>
  </conditionalFormatting>
  <conditionalFormatting sqref="W221 AA221:AP221">
    <cfRule type="cellIs" dxfId="13" priority="14" operator="lessThan">
      <formula>0</formula>
    </cfRule>
    <cfRule type="cellIs" dxfId="12" priority="15" operator="greaterThan">
      <formula>0</formula>
    </cfRule>
  </conditionalFormatting>
  <conditionalFormatting sqref="T232">
    <cfRule type="containsBlanks" dxfId="11" priority="13">
      <formula>LEN(TRIM(T232))=0</formula>
    </cfRule>
  </conditionalFormatting>
  <conditionalFormatting sqref="W235 AA235:AP235">
    <cfRule type="cellIs" dxfId="10" priority="11" operator="lessThan">
      <formula>0</formula>
    </cfRule>
    <cfRule type="cellIs" dxfId="9" priority="12" operator="greaterThan">
      <formula>0</formula>
    </cfRule>
  </conditionalFormatting>
  <conditionalFormatting sqref="W239 Z239:AP239">
    <cfRule type="cellIs" dxfId="8" priority="9" operator="lessThan">
      <formula>0</formula>
    </cfRule>
    <cfRule type="cellIs" dxfId="7" priority="10" operator="greaterThan">
      <formula>0</formula>
    </cfRule>
  </conditionalFormatting>
  <conditionalFormatting sqref="W242 Z242:AP242">
    <cfRule type="cellIs" dxfId="6" priority="6" operator="lessThan">
      <formula>0</formula>
    </cfRule>
    <cfRule type="cellIs" dxfId="5" priority="7" operator="greaterThan">
      <formula>0</formula>
    </cfRule>
  </conditionalFormatting>
  <conditionalFormatting sqref="W224 AA224:AP224">
    <cfRule type="cellIs" dxfId="4" priority="4" operator="lessThan">
      <formula>0</formula>
    </cfRule>
    <cfRule type="cellIs" dxfId="3" priority="5" operator="greaterThan">
      <formula>0</formula>
    </cfRule>
  </conditionalFormatting>
  <conditionalFormatting sqref="T245">
    <cfRule type="containsBlanks" dxfId="2" priority="3">
      <formula>LEN(TRIM(T245))=0</formula>
    </cfRule>
  </conditionalFormatting>
  <conditionalFormatting sqref="W251 Z251:AP251">
    <cfRule type="cellIs" dxfId="1" priority="1" operator="lessThan">
      <formula>0</formula>
    </cfRule>
    <cfRule type="cellIs" dxfId="0" priority="2" operator="greaterThan">
      <formula>0</formula>
    </cfRule>
  </conditionalFormatting>
  <dataValidations count="1">
    <dataValidation type="whole" allowBlank="1" showInputMessage="1" showErrorMessage="1" sqref="T11">
      <formula1>1</formula1>
      <formula2>16</formula2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справочники!$B$8:$B$20</xm:f>
          </x14:formula1>
          <xm:sqref>T19 T36 T53 T70 T129 T146 T163 T180</xm:sqref>
        </x14:dataValidation>
        <x14:dataValidation type="list" allowBlank="1" showInputMessage="1" showErrorMessage="1">
          <x14:formula1>
            <xm:f>справочники!$E$8:$E$20</xm:f>
          </x14:formula1>
          <xm:sqref>T90 T97 T104 T111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G20"/>
  <sheetViews>
    <sheetView showGridLines="0" workbookViewId="0">
      <pane ySplit="6" topLeftCell="A7" activePane="bottomLeft" state="frozen"/>
      <selection pane="bottomLeft"/>
    </sheetView>
  </sheetViews>
  <sheetFormatPr defaultRowHeight="12" x14ac:dyDescent="0.25"/>
  <cols>
    <col min="1" max="1" width="1.77734375" style="2" customWidth="1"/>
    <col min="2" max="2" width="17.44140625" style="2" bestFit="1" customWidth="1"/>
    <col min="3" max="4" width="2.77734375" style="2" customWidth="1"/>
    <col min="5" max="5" width="31" style="2" bestFit="1" customWidth="1"/>
    <col min="6" max="16384" width="8.88671875" style="2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3" t="str">
        <f>главная!D2</f>
        <v>Экспресс Финмодель Бизнес-Проекта</v>
      </c>
      <c r="C2" s="1"/>
      <c r="D2" s="1"/>
      <c r="E2" s="1"/>
      <c r="F2" s="1"/>
      <c r="G2" s="1"/>
    </row>
    <row r="3" spans="1:7" x14ac:dyDescent="0.25">
      <c r="A3" s="1"/>
      <c r="B3" s="3" t="str">
        <f>главная!D3</f>
        <v>Бизнес-Проект: Название</v>
      </c>
      <c r="C3" s="1"/>
      <c r="D3" s="1"/>
      <c r="E3" s="1"/>
      <c r="F3" s="1"/>
      <c r="G3" s="1"/>
    </row>
    <row r="4" spans="1:7" x14ac:dyDescent="0.25">
      <c r="A4" s="1"/>
      <c r="B4" s="1" t="s">
        <v>93</v>
      </c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s="4" customFormat="1" x14ac:dyDescent="0.25">
      <c r="A6" s="3"/>
      <c r="B6" s="3" t="s">
        <v>17</v>
      </c>
      <c r="C6" s="3"/>
      <c r="D6" s="3"/>
      <c r="E6" s="3" t="s">
        <v>36</v>
      </c>
      <c r="F6" s="3"/>
      <c r="G6" s="3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 t="s">
        <v>18</v>
      </c>
      <c r="C8" s="1"/>
      <c r="D8" s="1"/>
      <c r="E8" s="1" t="s">
        <v>37</v>
      </c>
      <c r="F8" s="1"/>
      <c r="G8" s="1"/>
    </row>
    <row r="9" spans="1:7" x14ac:dyDescent="0.25">
      <c r="A9" s="1"/>
      <c r="B9" s="1" t="s">
        <v>19</v>
      </c>
      <c r="C9" s="1"/>
      <c r="D9" s="1"/>
      <c r="E9" s="1" t="s">
        <v>38</v>
      </c>
      <c r="F9" s="1"/>
      <c r="G9" s="1"/>
    </row>
    <row r="10" spans="1:7" x14ac:dyDescent="0.25">
      <c r="A10" s="1"/>
      <c r="B10" s="1" t="s">
        <v>20</v>
      </c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главная</vt:lpstr>
      <vt:lpstr>справочники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2019-01-14T10:06:09Z</dcterms:created>
  <dcterms:modified xsi:type="dcterms:W3CDTF">2021-05-30T19:38:26Z</dcterms:modified>
</cp:coreProperties>
</file>